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Dữ liệu HĐ\"/>
    </mc:Choice>
  </mc:AlternateContent>
  <xr:revisionPtr revIDLastSave="0" documentId="13_ncr:1_{0B832F6A-0615-487B-948B-91AF78DB2A16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k65ECE" sheetId="4" r:id="rId1"/>
    <sheet name="K65ERE" sheetId="19" r:id="rId2"/>
    <sheet name="K66ECE" sheetId="20" r:id="rId3"/>
    <sheet name="Thống kê" sheetId="1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16" l="1"/>
  <c r="N14" i="16" s="1"/>
  <c r="L13" i="16"/>
  <c r="L14" i="16" s="1"/>
  <c r="J13" i="16"/>
  <c r="J14" i="16" s="1"/>
  <c r="H13" i="16"/>
  <c r="H14" i="16" s="1"/>
  <c r="F13" i="16"/>
  <c r="F14" i="16" s="1"/>
  <c r="D14" i="16"/>
  <c r="E13" i="16"/>
  <c r="D13" i="16"/>
  <c r="C13" i="16"/>
  <c r="J16" i="20"/>
  <c r="J15" i="20"/>
  <c r="K15" i="20" s="1"/>
  <c r="J14" i="20"/>
  <c r="K14" i="20" s="1"/>
  <c r="J13" i="20"/>
  <c r="F17" i="20"/>
  <c r="G17" i="20" s="1"/>
  <c r="H17" i="20" s="1"/>
  <c r="K16" i="20"/>
  <c r="I16" i="20"/>
  <c r="I15" i="20"/>
  <c r="I14" i="20"/>
  <c r="K13" i="20"/>
  <c r="I13" i="20"/>
  <c r="K36" i="19"/>
  <c r="K40" i="19"/>
  <c r="K41" i="19"/>
  <c r="K43" i="19"/>
  <c r="K44" i="19"/>
  <c r="K13" i="19"/>
  <c r="I44" i="19"/>
  <c r="I13" i="19"/>
  <c r="K57" i="4"/>
  <c r="K61" i="4"/>
  <c r="K65" i="4"/>
  <c r="K66" i="4"/>
  <c r="K69" i="4"/>
  <c r="K70" i="4"/>
  <c r="K13" i="4"/>
  <c r="I53" i="4"/>
  <c r="I57" i="4"/>
  <c r="I61" i="4"/>
  <c r="I65" i="4"/>
  <c r="I69" i="4"/>
  <c r="I71" i="4"/>
  <c r="I13" i="4"/>
  <c r="C12" i="16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5" i="19"/>
  <c r="K37" i="19"/>
  <c r="K38" i="19"/>
  <c r="K39" i="19"/>
  <c r="K42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I35" i="19"/>
  <c r="I36" i="19"/>
  <c r="I37" i="19"/>
  <c r="I38" i="19"/>
  <c r="I39" i="19"/>
  <c r="I40" i="19"/>
  <c r="I41" i="19"/>
  <c r="I42" i="19"/>
  <c r="I43" i="19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8" i="4"/>
  <c r="K59" i="4"/>
  <c r="K60" i="4"/>
  <c r="K62" i="4"/>
  <c r="K63" i="4"/>
  <c r="K64" i="4"/>
  <c r="K67" i="4"/>
  <c r="K68" i="4"/>
  <c r="K71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4" i="4"/>
  <c r="I55" i="4"/>
  <c r="I56" i="4"/>
  <c r="I58" i="4"/>
  <c r="I59" i="4"/>
  <c r="I60" i="4"/>
  <c r="I62" i="4"/>
  <c r="I63" i="4"/>
  <c r="I64" i="4"/>
  <c r="I66" i="4"/>
  <c r="I67" i="4"/>
  <c r="I68" i="4"/>
  <c r="I70" i="4"/>
  <c r="O13" i="16" l="1"/>
  <c r="M13" i="16"/>
  <c r="K13" i="16"/>
  <c r="I13" i="16"/>
  <c r="G13" i="16"/>
  <c r="P13" i="16"/>
  <c r="P14" i="16" s="1"/>
  <c r="I17" i="20"/>
  <c r="J17" i="20"/>
  <c r="K17" i="20" s="1"/>
  <c r="J12" i="16"/>
  <c r="K12" i="16" s="1"/>
  <c r="N12" i="16"/>
  <c r="O12" i="16" s="1"/>
  <c r="D12" i="16"/>
  <c r="E12" i="16" s="1"/>
  <c r="H12" i="16"/>
  <c r="I12" i="16" s="1"/>
  <c r="F12" i="16"/>
  <c r="L12" i="16"/>
  <c r="M12" i="16" s="1"/>
  <c r="G12" i="16"/>
  <c r="N11" i="16"/>
  <c r="L11" i="16"/>
  <c r="J11" i="16"/>
  <c r="H11" i="16"/>
  <c r="F11" i="16"/>
  <c r="D11" i="16"/>
  <c r="C11" i="16"/>
  <c r="Q13" i="16" l="1"/>
  <c r="Q12" i="16"/>
  <c r="P12" i="16"/>
  <c r="M11" i="16"/>
  <c r="P11" i="16"/>
  <c r="I11" i="16" l="1"/>
  <c r="O11" i="16"/>
  <c r="G11" i="16"/>
  <c r="K11" i="16"/>
  <c r="E11" i="16"/>
  <c r="Q11" i="16" l="1"/>
  <c r="C14" i="16" l="1"/>
  <c r="E14" i="16" s="1"/>
  <c r="I14" i="16" l="1"/>
  <c r="M14" i="16"/>
  <c r="K14" i="16"/>
  <c r="O14" i="16"/>
  <c r="G14" i="16"/>
  <c r="Q14" i="16" l="1"/>
</calcChain>
</file>

<file path=xl/sharedStrings.xml><?xml version="1.0" encoding="utf-8"?>
<sst xmlns="http://schemas.openxmlformats.org/spreadsheetml/2006/main" count="301" uniqueCount="232">
  <si>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</si>
  <si>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</si>
  <si>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</si>
  <si>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</si>
  <si>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</si>
  <si>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</si>
  <si>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</si>
  <si>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</si>
  <si>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</si>
  <si>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</si>
  <si>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</si>
  <si>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</si>
  <si>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</si>
  <si>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</si>
  <si>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</si>
  <si>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</si>
  <si>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Tốt</t>
  </si>
  <si>
    <t>Khá</t>
  </si>
  <si>
    <t>Xuất sắc</t>
  </si>
  <si>
    <t>Kém</t>
  </si>
  <si>
    <t xml:space="preserve"> KHOA ĐIỆN TỬ VIỄN THÔNG</t>
  </si>
  <si>
    <t>Trung bình</t>
  </si>
  <si>
    <t>Yếu</t>
  </si>
  <si>
    <t>Lớp</t>
  </si>
  <si>
    <t>Sĩ số</t>
  </si>
  <si>
    <t>Kết quả xếp loại</t>
  </si>
  <si>
    <t>Số lượng</t>
  </si>
  <si>
    <t>%</t>
  </si>
  <si>
    <t>Tổng Khoa ĐTVT</t>
  </si>
  <si>
    <t>HĐ cấp Trường
(dự kiến)</t>
  </si>
  <si>
    <t>Danh sách có: 60 sinh viên ./.</t>
  </si>
  <si>
    <t>Danh sách có: 59 sinh viên ./.</t>
  </si>
  <si>
    <t>QH-2020-I/CQ-E-CE</t>
  </si>
  <si>
    <t>QH-2020-I/CQ-E-RE</t>
  </si>
  <si>
    <t>Nguyễn Phan Anh</t>
  </si>
  <si>
    <t>Nguyễn Quang Anh</t>
  </si>
  <si>
    <t>Phạm Tuấn Anh</t>
  </si>
  <si>
    <t>Lê Ngọc Ánh</t>
  </si>
  <si>
    <t>Phùng Quốc Bảo</t>
  </si>
  <si>
    <t>Phạm Văn Chiến</t>
  </si>
  <si>
    <t>Nguyễn Viết Công</t>
  </si>
  <si>
    <t>Đào Quang Dũng</t>
  </si>
  <si>
    <t>Nguyễn Hưng Dũng</t>
  </si>
  <si>
    <t>Trần Thế Dũng</t>
  </si>
  <si>
    <t>Dương Tiến Đạt</t>
  </si>
  <si>
    <t>Nguyễn Tiến Đạt</t>
  </si>
  <si>
    <t>Phạm Đức Đạt</t>
  </si>
  <si>
    <t>Nguyễn Quốc Hải Đăng</t>
  </si>
  <si>
    <t>Hồ Sỹ Trung Đức</t>
  </si>
  <si>
    <t>Nguyễn Duy Giang</t>
  </si>
  <si>
    <t>Nguyễn Đức Hạnh</t>
  </si>
  <si>
    <t>Vũ Hoàng Hạnh</t>
  </si>
  <si>
    <t>Đinh Quốc Hiếu</t>
  </si>
  <si>
    <t>Nguyễn Quang Hoàn</t>
  </si>
  <si>
    <t>Lê Huy Hoàng</t>
  </si>
  <si>
    <t>Nguyễn Văn Hùng</t>
  </si>
  <si>
    <t>Nguyễn Đức Huy</t>
  </si>
  <si>
    <t>Nguyễn Quang Huy</t>
  </si>
  <si>
    <t>Trần Quốc Hưng</t>
  </si>
  <si>
    <t>Đào Đình Hưởng</t>
  </si>
  <si>
    <t>Lê Minh Kiên</t>
  </si>
  <si>
    <t>Nguyễn Khắc Kiên</t>
  </si>
  <si>
    <t>Nguyễn Đức Luân</t>
  </si>
  <si>
    <t>Đồng Văn Mạnh</t>
  </si>
  <si>
    <t>Nguyễn Thạc Mạnh</t>
  </si>
  <si>
    <t>Nguyễn Thành Nam</t>
  </si>
  <si>
    <t>Trần Đình Nam</t>
  </si>
  <si>
    <t>Trần Văn Ngợi</t>
  </si>
  <si>
    <t>Phạm Ngọc Nhất</t>
  </si>
  <si>
    <t>Trịnh Ngọc Nhất</t>
  </si>
  <si>
    <t>Nguyễn Long Nhật</t>
  </si>
  <si>
    <t>Chu Thanh Quang</t>
  </si>
  <si>
    <t>Vũ Mạnh Quang</t>
  </si>
  <si>
    <t>Tạ Hoàng Quân</t>
  </si>
  <si>
    <t>Nguyễn Văn Quyền</t>
  </si>
  <si>
    <t>Phạm Nguyễn Phú Sĩ</t>
  </si>
  <si>
    <t>Mai Thế Sơn</t>
  </si>
  <si>
    <t>Vũ Quang Thái</t>
  </si>
  <si>
    <t>Phí Đình Thăng</t>
  </si>
  <si>
    <t>Lẻo Tiến Thắng</t>
  </si>
  <si>
    <t>Nguyễn Anh Thắng</t>
  </si>
  <si>
    <t>Trang Đức Thắng</t>
  </si>
  <si>
    <t>Trần Trọng Triều</t>
  </si>
  <si>
    <t>Trần Quang Trung</t>
  </si>
  <si>
    <t>Dương Hữu Trường</t>
  </si>
  <si>
    <t>Ninh Vân Trường</t>
  </si>
  <si>
    <t>Trần Quang Trường</t>
  </si>
  <si>
    <t>Tiêu Anh Tú</t>
  </si>
  <si>
    <t>Nguyễn Trung Tuấn</t>
  </si>
  <si>
    <t>Trần Ngọc Tuấn</t>
  </si>
  <si>
    <t>Lục Văn Tuyên</t>
  </si>
  <si>
    <t>Lê Quốc Uy</t>
  </si>
  <si>
    <t>Phạm Quốc Việt</t>
  </si>
  <si>
    <t>Phạm Trường An</t>
  </si>
  <si>
    <t>Lê Đức Anh</t>
  </si>
  <si>
    <t>Nguyễn Quốc Bảo</t>
  </si>
  <si>
    <t>Lê Anh Chiến</t>
  </si>
  <si>
    <t>Nguyễn Mạnh Cương</t>
  </si>
  <si>
    <t>Nguyễn Đức Đạt</t>
  </si>
  <si>
    <t>Nguyễn Đình Đức</t>
  </si>
  <si>
    <t>Phạm Quang Hà</t>
  </si>
  <si>
    <t>Vũ Đình Hải</t>
  </si>
  <si>
    <t>Đỗ Duy Hậu</t>
  </si>
  <si>
    <t>Tạ Thiên Huân</t>
  </si>
  <si>
    <t>Lê Ngọc Khánh</t>
  </si>
  <si>
    <t>Đồng Anh Kiên</t>
  </si>
  <si>
    <t>Mai Xuân Lâm</t>
  </si>
  <si>
    <t>Mai Văn Lệ</t>
  </si>
  <si>
    <t>Dương Kim Long</t>
  </si>
  <si>
    <t>Lương Hải Long</t>
  </si>
  <si>
    <t>Hoàng Hữu Luận</t>
  </si>
  <si>
    <t>Trương Thị Huyền Mai</t>
  </si>
  <si>
    <t>Đỗ Đức Mạnh</t>
  </si>
  <si>
    <t>Phan Duy Nhật</t>
  </si>
  <si>
    <t>Nguyễn Thiện Phúc</t>
  </si>
  <si>
    <t>Lâm Thế Tài</t>
  </si>
  <si>
    <t>Lưu Văn Tài</t>
  </si>
  <si>
    <t>Lê Ngọc Thành</t>
  </si>
  <si>
    <t>Nguyễn Công Thăng</t>
  </si>
  <si>
    <t>Phùng Xuân Thắng</t>
  </si>
  <si>
    <t>Trần Văn Thịnh</t>
  </si>
  <si>
    <t>Nguyễn Huyền Trang</t>
  </si>
  <si>
    <t>Lê Tuấn Tú</t>
  </si>
  <si>
    <t>Trần Văn Tuấn</t>
  </si>
  <si>
    <t>Trần Long Việt</t>
  </si>
  <si>
    <t>20020165</t>
  </si>
  <si>
    <t>20020627</t>
  </si>
  <si>
    <t>20020631</t>
  </si>
  <si>
    <t>20020166</t>
  </si>
  <si>
    <t>20020633</t>
  </si>
  <si>
    <t>20020635</t>
  </si>
  <si>
    <t>20020636</t>
  </si>
  <si>
    <t>20020639</t>
  </si>
  <si>
    <t>20020640</t>
  </si>
  <si>
    <t>20020641</t>
  </si>
  <si>
    <t>20020644</t>
  </si>
  <si>
    <t>20020167</t>
  </si>
  <si>
    <t>20020646</t>
  </si>
  <si>
    <t>20020317</t>
  </si>
  <si>
    <t>20020648</t>
  </si>
  <si>
    <t>20020651</t>
  </si>
  <si>
    <t>20020318</t>
  </si>
  <si>
    <t>20020658</t>
  </si>
  <si>
    <t>20020663</t>
  </si>
  <si>
    <t>20020667</t>
  </si>
  <si>
    <t>20020668</t>
  </si>
  <si>
    <t>20020671</t>
  </si>
  <si>
    <t>20020672</t>
  </si>
  <si>
    <t>20020673</t>
  </si>
  <si>
    <t>20020169</t>
  </si>
  <si>
    <t>20020674</t>
  </si>
  <si>
    <t>20020170</t>
  </si>
  <si>
    <t>20020679</t>
  </si>
  <si>
    <t>20020685</t>
  </si>
  <si>
    <t>20020689</t>
  </si>
  <si>
    <t>20020690</t>
  </si>
  <si>
    <t>20020347</t>
  </si>
  <si>
    <t>20020697</t>
  </si>
  <si>
    <t>20020698</t>
  </si>
  <si>
    <t>20020699</t>
  </si>
  <si>
    <t>20020231</t>
  </si>
  <si>
    <t>20020173</t>
  </si>
  <si>
    <t>20020703</t>
  </si>
  <si>
    <t>20020174</t>
  </si>
  <si>
    <t>20020706</t>
  </si>
  <si>
    <t>20020709</t>
  </si>
  <si>
    <t>20020330</t>
  </si>
  <si>
    <t>20020086</t>
  </si>
  <si>
    <t>20020715</t>
  </si>
  <si>
    <t>20020719</t>
  </si>
  <si>
    <t>20020348</t>
  </si>
  <si>
    <t>20020720</t>
  </si>
  <si>
    <t>20020722</t>
  </si>
  <si>
    <t>20020087</t>
  </si>
  <si>
    <t>20020729</t>
  </si>
  <si>
    <t>20020730</t>
  </si>
  <si>
    <t>20020731</t>
  </si>
  <si>
    <t>20020732</t>
  </si>
  <si>
    <t>20020734</t>
  </si>
  <si>
    <t>20020736</t>
  </si>
  <si>
    <t>20020320</t>
  </si>
  <si>
    <t>20020349</t>
  </si>
  <si>
    <t>20020738</t>
  </si>
  <si>
    <t>20020175</t>
  </si>
  <si>
    <t>20020623</t>
  </si>
  <si>
    <t>20020625</t>
  </si>
  <si>
    <t>20020632</t>
  </si>
  <si>
    <t>20020634</t>
  </si>
  <si>
    <t>20020177</t>
  </si>
  <si>
    <t>20020645</t>
  </si>
  <si>
    <t>20020650</t>
  </si>
  <si>
    <t>20020654</t>
  </si>
  <si>
    <t>20020657</t>
  </si>
  <si>
    <t>20020659</t>
  </si>
  <si>
    <t>20020670</t>
  </si>
  <si>
    <t>20020675</t>
  </si>
  <si>
    <t>20020677</t>
  </si>
  <si>
    <t>20020680</t>
  </si>
  <si>
    <t>20020681</t>
  </si>
  <si>
    <t>20020346</t>
  </si>
  <si>
    <t>20020682</t>
  </si>
  <si>
    <t>20020686</t>
  </si>
  <si>
    <t>20020687</t>
  </si>
  <si>
    <t>20020688</t>
  </si>
  <si>
    <t>20020700</t>
  </si>
  <si>
    <t>20020702</t>
  </si>
  <si>
    <t>20020713</t>
  </si>
  <si>
    <t>20020714</t>
  </si>
  <si>
    <t>20020716</t>
  </si>
  <si>
    <t>20020718</t>
  </si>
  <si>
    <t>20020721</t>
  </si>
  <si>
    <t>20020723</t>
  </si>
  <si>
    <t>20020727</t>
  </si>
  <si>
    <t>20020179</t>
  </si>
  <si>
    <t>20020737</t>
  </si>
  <si>
    <t>20020742</t>
  </si>
  <si>
    <t>21020100</t>
  </si>
  <si>
    <t>Nguyễn Việt Bách</t>
  </si>
  <si>
    <t>21020149</t>
  </si>
  <si>
    <t>Đỗ Nguyên Đăng Thi</t>
  </si>
  <si>
    <t>21020429</t>
  </si>
  <si>
    <t>Vũ Tuấn Anh</t>
  </si>
  <si>
    <t>21020444</t>
  </si>
  <si>
    <t>Đinh Văn Khải</t>
  </si>
  <si>
    <t>21020896</t>
  </si>
  <si>
    <t>Nguyễn Văn Đại</t>
  </si>
  <si>
    <t>Danh sách có: 05 sinh viên ./.</t>
  </si>
  <si>
    <t>QH-2021-I/CQ-E-CE</t>
  </si>
  <si>
    <t xml:space="preserve">BẢNG TỔNG HỢP KẾT QUẢ RÈN LUYỆN CỦA SINH VIÊN KHOA ĐIỆN TỬ VIỄN THÔNG
</t>
  </si>
  <si>
    <t>LỚP QH-2020-I/CQ-E-RE, HỌC KỲ 1, NĂM HỌC 2024-2025</t>
  </si>
  <si>
    <t>LỚP QH-2020-I/CQ-E-CE, HỌC KỲ 1, NĂM HỌC 24-25</t>
  </si>
  <si>
    <t>LỚP QH-2020-I/CQ-E-CE, HỌC KỲ 1, NĂM HỌC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</si>
</sst>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63"/>
      <scheme val="minor"/>
    </font>
    <font>
      <b/>
      <sz val="12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3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i/>
      <sz val="13"/>
      <color theme="1"/>
      <name val="Times New Roman"/>
      <family val="1"/>
      <scheme val="major"/>
    </font>
    <font>
      <sz val="12"/>
      <color theme="1"/>
      <name val="Times New Roman"/>
      <family val="1"/>
      <charset val="163"/>
    </font>
    <font>
      <sz val="12"/>
      <color theme="1"/>
      <name val="Times New Roman"/>
      <family val="1"/>
      <charset val="163"/>
      <scheme val="major"/>
    </font>
    <font>
      <sz val="11"/>
      <color theme="1"/>
      <name val="Times New Roman"/>
      <family val="1"/>
      <charset val="163"/>
      <scheme val="major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164" fontId="14" fillId="0" borderId="0" xfId="0" applyNumberFormat="1" applyFont="1"/>
    <xf numFmtId="0" fontId="5" fillId="0" borderId="0" xfId="0" applyFont="1"/>
    <xf numFmtId="0" fontId="15" fillId="0" borderId="1" xfId="0" applyFont="1" applyBorder="1" applyAlignment="1">
      <alignment wrapText="1"/>
    </xf>
    <xf numFmtId="14" fontId="15" fillId="0" borderId="1" xfId="0" applyNumberFormat="1" applyFont="1" applyBorder="1" applyAlignment="1">
      <alignment wrapText="1"/>
    </xf>
    <xf numFmtId="0" fontId="16" fillId="0" borderId="8" xfId="0" applyFont="1" applyBorder="1" applyAlignment="1" applyProtection="1">
      <alignment vertical="center"/>
      <protection locked="0"/>
    </xf>
    <xf numFmtId="14" fontId="15" fillId="0" borderId="1" xfId="0" applyNumberFormat="1" applyFont="1" applyBorder="1" applyAlignment="1">
      <alignment horizontal="center" wrapText="1"/>
    </xf>
    <xf numFmtId="49" fontId="15" fillId="0" borderId="1" xfId="0" applyNumberFormat="1" applyFont="1" applyBorder="1"/>
    <xf numFmtId="49" fontId="15" fillId="0" borderId="8" xfId="0" applyNumberFormat="1" applyFont="1" applyBorder="1"/>
    <xf numFmtId="0" fontId="15" fillId="0" borderId="8" xfId="0" applyFont="1" applyBorder="1"/>
    <xf numFmtId="14" fontId="15" fillId="0" borderId="8" xfId="0" applyNumberFormat="1" applyFont="1" applyBorder="1"/>
    <xf numFmtId="0" fontId="1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485775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0AE7411-C1AB-41B0-80FD-1CA488F4E473}"/>
            </a:ext>
          </a:extLst>
        </xdr:cNvPr>
        <xdr:cNvCxnSpPr/>
      </xdr:nvCxnSpPr>
      <xdr:spPr>
        <a:xfrm>
          <a:off x="4543425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485775</xdr:colOff>
      <xdr:row>2</xdr:row>
      <xdr:rowOff>0</xdr:rowOff>
    </xdr:from>
    <xdr:to>
      <xdr:col>2</xdr:col>
      <xdr:colOff>1066800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7A65B75-1B70-42CF-ABA2-F3F4CA4A02CD}"/>
            </a:ext>
          </a:extLst>
        </xdr:cNvPr>
        <xdr:cNvCxnSpPr/>
      </xdr:nvCxnSpPr>
      <xdr:spPr>
        <a:xfrm flipV="1">
          <a:off x="828675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</xdr:row>
      <xdr:rowOff>0</xdr:rowOff>
    </xdr:from>
    <xdr:to>
      <xdr:col>9</xdr:col>
      <xdr:colOff>447675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682D1E0-E0EA-4E51-9E64-C584A699666F}"/>
            </a:ext>
          </a:extLst>
        </xdr:cNvPr>
        <xdr:cNvCxnSpPr/>
      </xdr:nvCxnSpPr>
      <xdr:spPr>
        <a:xfrm>
          <a:off x="4924425" y="419100"/>
          <a:ext cx="1209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94DEB5-6407-4B0F-8ABF-D62283B4A419}"/>
            </a:ext>
          </a:extLst>
        </xdr:cNvPr>
        <xdr:cNvCxnSpPr/>
      </xdr:nvCxnSpPr>
      <xdr:spPr>
        <a:xfrm>
          <a:off x="809625" y="409575"/>
          <a:ext cx="1343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</xdr:row>
      <xdr:rowOff>0</xdr:rowOff>
    </xdr:from>
    <xdr:to>
      <xdr:col>9</xdr:col>
      <xdr:colOff>447675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83F4514-A5BC-4A29-A3EC-043490912109}"/>
            </a:ext>
          </a:extLst>
        </xdr:cNvPr>
        <xdr:cNvCxnSpPr/>
      </xdr:nvCxnSpPr>
      <xdr:spPr>
        <a:xfrm>
          <a:off x="5181600" y="41910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D0CCFC8-A96E-421E-BB59-FE09FF2190C5}"/>
            </a:ext>
          </a:extLst>
        </xdr:cNvPr>
        <xdr:cNvCxnSpPr/>
      </xdr:nvCxnSpPr>
      <xdr:spPr>
        <a:xfrm>
          <a:off x="942975" y="409575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EEDD5A7-03A6-4D7D-B8EA-B3F93F66187E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F4F7383-DC57-47AB-B11E-BA66BF64A11A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BE38-AC8C-49C2-ACF1-04ECD05FFE30}">
  <dimension ref="A1:K73"/>
  <sheetViews>
    <sheetView workbookViewId="0">
      <selection activeCell="A6" sqref="A6:K6"/>
    </sheetView>
  </sheetViews>
  <sheetFormatPr defaultColWidth="16.75" defaultRowHeight="15" x14ac:dyDescent="0.25"/>
  <cols>
    <col min="1" max="1" width="4.75" style="5" bestFit="1" customWidth="1"/>
    <col min="2" max="2" width="8.875" style="5" bestFit="1" customWidth="1"/>
    <col min="3" max="3" width="20.875" style="1" customWidth="1"/>
    <col min="4" max="4" width="9.875" style="1" bestFit="1" customWidth="1"/>
    <col min="5" max="5" width="6.875" style="5" bestFit="1" customWidth="1"/>
    <col min="6" max="8" width="5.375" style="5" bestFit="1" customWidth="1"/>
    <col min="9" max="9" width="8.875" style="1" bestFit="1" customWidth="1"/>
    <col min="10" max="10" width="5.375" style="5" bestFit="1" customWidth="1"/>
    <col min="11" max="11" width="8.875" style="1" bestFit="1" customWidth="1"/>
    <col min="12" max="16384" width="16.75" style="1"/>
  </cols>
  <sheetData>
    <row r="1" spans="1:11" ht="16.5" x14ac:dyDescent="0.25">
      <c r="A1" s="30" t="s">
        <v>0</v>
      </c>
      <c r="B1" s="30"/>
      <c r="C1" s="30"/>
      <c r="D1" s="30"/>
      <c r="G1" s="31" t="s">
        <v>2</v>
      </c>
      <c r="H1" s="31"/>
      <c r="I1" s="31"/>
      <c r="J1" s="31"/>
      <c r="K1" s="31"/>
    </row>
    <row r="2" spans="1:11" ht="16.5" x14ac:dyDescent="0.25">
      <c r="A2" s="32" t="s">
        <v>1</v>
      </c>
      <c r="B2" s="32"/>
      <c r="C2" s="32"/>
      <c r="D2" s="32"/>
      <c r="G2" s="31" t="s">
        <v>3</v>
      </c>
      <c r="H2" s="31"/>
      <c r="I2" s="31"/>
      <c r="J2" s="31"/>
      <c r="K2" s="3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230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10" spans="1:11" ht="15.75" x14ac:dyDescent="0.25">
      <c r="A10" s="28" t="s">
        <v>5</v>
      </c>
      <c r="B10" s="29" t="s">
        <v>6</v>
      </c>
      <c r="C10" s="29" t="s">
        <v>7</v>
      </c>
      <c r="D10" s="29" t="s">
        <v>8</v>
      </c>
      <c r="E10" s="6" t="s">
        <v>9</v>
      </c>
      <c r="F10" s="6" t="s">
        <v>9</v>
      </c>
      <c r="G10" s="6" t="s">
        <v>9</v>
      </c>
      <c r="H10" s="29" t="s">
        <v>13</v>
      </c>
      <c r="I10" s="29"/>
      <c r="J10" s="29" t="s">
        <v>13</v>
      </c>
      <c r="K10" s="29"/>
    </row>
    <row r="11" spans="1:11" ht="34.5" customHeight="1" x14ac:dyDescent="0.25">
      <c r="A11" s="28"/>
      <c r="B11" s="29"/>
      <c r="C11" s="29"/>
      <c r="D11" s="29"/>
      <c r="E11" s="6" t="s">
        <v>10</v>
      </c>
      <c r="F11" s="6" t="s">
        <v>11</v>
      </c>
      <c r="G11" s="6" t="s">
        <v>12</v>
      </c>
      <c r="H11" s="29" t="s">
        <v>14</v>
      </c>
      <c r="I11" s="29"/>
      <c r="J11" s="29" t="s">
        <v>29</v>
      </c>
      <c r="K11" s="29"/>
    </row>
    <row r="12" spans="1:11" ht="15.75" x14ac:dyDescent="0.25">
      <c r="A12" s="28"/>
      <c r="B12" s="29"/>
      <c r="C12" s="29"/>
      <c r="D12" s="29"/>
      <c r="E12" s="8"/>
      <c r="F12" s="8"/>
      <c r="G12" s="8"/>
      <c r="H12" s="6" t="s">
        <v>9</v>
      </c>
      <c r="I12" s="6" t="s">
        <v>15</v>
      </c>
      <c r="J12" s="6" t="s">
        <v>9</v>
      </c>
      <c r="K12" s="6" t="s">
        <v>15</v>
      </c>
    </row>
    <row r="13" spans="1:11" ht="15.75" x14ac:dyDescent="0.25">
      <c r="A13" s="7">
        <v>1</v>
      </c>
      <c r="B13" s="21" t="s">
        <v>125</v>
      </c>
      <c r="C13" s="17" t="s">
        <v>34</v>
      </c>
      <c r="D13" s="18">
        <v>37318</v>
      </c>
      <c r="E13" s="7">
        <v>85</v>
      </c>
      <c r="F13" s="7">
        <v>90</v>
      </c>
      <c r="G13" s="7">
        <v>90</v>
      </c>
      <c r="H13" s="7">
        <v>90</v>
      </c>
      <c r="I13" s="19" t="str">
        <f t="shared" ref="I13:K71" si="0">IF(H13&gt;=90,"Xuất sắc",IF(H13&gt;=80,"Tốt", IF(H13&gt;=65,"Khá",IF(H13&gt;=50,"Trung bình", IF(H13&gt;=35, "Yếu", "Kém")))))</f>
        <v>Xuất sắc</v>
      </c>
      <c r="J13" s="7">
        <v>90</v>
      </c>
      <c r="K13" s="19" t="str">
        <f t="shared" si="0"/>
        <v>Xuất sắc</v>
      </c>
    </row>
    <row r="14" spans="1:11" ht="15.75" x14ac:dyDescent="0.25">
      <c r="A14" s="7">
        <v>2</v>
      </c>
      <c r="B14" s="21" t="s">
        <v>126</v>
      </c>
      <c r="C14" s="17" t="s">
        <v>35</v>
      </c>
      <c r="D14" s="18">
        <v>37510</v>
      </c>
      <c r="E14" s="7">
        <v>80</v>
      </c>
      <c r="F14" s="7">
        <v>90</v>
      </c>
      <c r="G14" s="7">
        <v>90</v>
      </c>
      <c r="H14" s="7">
        <v>90</v>
      </c>
      <c r="I14" s="19" t="str">
        <f t="shared" si="0"/>
        <v>Xuất sắc</v>
      </c>
      <c r="J14" s="7">
        <v>90</v>
      </c>
      <c r="K14" s="19" t="str">
        <f t="shared" si="0"/>
        <v>Xuất sắc</v>
      </c>
    </row>
    <row r="15" spans="1:11" ht="15.75" x14ac:dyDescent="0.25">
      <c r="A15" s="7">
        <v>3</v>
      </c>
      <c r="B15" s="21" t="s">
        <v>127</v>
      </c>
      <c r="C15" s="17" t="s">
        <v>36</v>
      </c>
      <c r="D15" s="18">
        <v>37563</v>
      </c>
      <c r="E15" s="7">
        <v>85</v>
      </c>
      <c r="F15" s="7">
        <v>90</v>
      </c>
      <c r="G15" s="7">
        <v>90</v>
      </c>
      <c r="H15" s="7">
        <v>90</v>
      </c>
      <c r="I15" s="19" t="str">
        <f t="shared" si="0"/>
        <v>Xuất sắc</v>
      </c>
      <c r="J15" s="7">
        <v>90</v>
      </c>
      <c r="K15" s="19" t="str">
        <f t="shared" si="0"/>
        <v>Xuất sắc</v>
      </c>
    </row>
    <row r="16" spans="1:11" ht="15.75" x14ac:dyDescent="0.25">
      <c r="A16" s="7">
        <v>4</v>
      </c>
      <c r="B16" s="21" t="s">
        <v>128</v>
      </c>
      <c r="C16" s="17" t="s">
        <v>37</v>
      </c>
      <c r="D16" s="18">
        <v>37609</v>
      </c>
      <c r="E16" s="7">
        <v>80</v>
      </c>
      <c r="F16" s="7">
        <v>80</v>
      </c>
      <c r="G16" s="7">
        <v>80</v>
      </c>
      <c r="H16" s="7">
        <v>80</v>
      </c>
      <c r="I16" s="19" t="str">
        <f t="shared" si="0"/>
        <v>Tốt</v>
      </c>
      <c r="J16" s="7">
        <v>80</v>
      </c>
      <c r="K16" s="19" t="str">
        <f t="shared" si="0"/>
        <v>Tốt</v>
      </c>
    </row>
    <row r="17" spans="1:11" ht="15.75" x14ac:dyDescent="0.25">
      <c r="A17" s="7">
        <v>5</v>
      </c>
      <c r="B17" s="21" t="s">
        <v>129</v>
      </c>
      <c r="C17" s="17" t="s">
        <v>38</v>
      </c>
      <c r="D17" s="18">
        <v>37571</v>
      </c>
      <c r="E17" s="7">
        <v>80</v>
      </c>
      <c r="F17" s="7">
        <v>90</v>
      </c>
      <c r="G17" s="7">
        <v>90</v>
      </c>
      <c r="H17" s="7">
        <v>90</v>
      </c>
      <c r="I17" s="19" t="str">
        <f t="shared" si="0"/>
        <v>Xuất sắc</v>
      </c>
      <c r="J17" s="7">
        <v>90</v>
      </c>
      <c r="K17" s="19" t="str">
        <f t="shared" si="0"/>
        <v>Xuất sắc</v>
      </c>
    </row>
    <row r="18" spans="1:11" ht="15.75" x14ac:dyDescent="0.25">
      <c r="A18" s="7">
        <v>6</v>
      </c>
      <c r="B18" s="21" t="s">
        <v>130</v>
      </c>
      <c r="C18" s="17" t="s">
        <v>39</v>
      </c>
      <c r="D18" s="18">
        <v>37347</v>
      </c>
      <c r="E18" s="7">
        <v>90</v>
      </c>
      <c r="F18" s="7">
        <v>90</v>
      </c>
      <c r="G18" s="7">
        <v>90</v>
      </c>
      <c r="H18" s="7">
        <v>90</v>
      </c>
      <c r="I18" s="19" t="str">
        <f t="shared" si="0"/>
        <v>Xuất sắc</v>
      </c>
      <c r="J18" s="7">
        <v>90</v>
      </c>
      <c r="K18" s="19" t="str">
        <f t="shared" si="0"/>
        <v>Xuất sắc</v>
      </c>
    </row>
    <row r="19" spans="1:11" ht="15.75" x14ac:dyDescent="0.25">
      <c r="A19" s="7">
        <v>7</v>
      </c>
      <c r="B19" s="21" t="s">
        <v>131</v>
      </c>
      <c r="C19" s="17" t="s">
        <v>40</v>
      </c>
      <c r="D19" s="18">
        <v>37495</v>
      </c>
      <c r="E19" s="7">
        <v>80</v>
      </c>
      <c r="F19" s="7">
        <v>90</v>
      </c>
      <c r="G19" s="7">
        <v>90</v>
      </c>
      <c r="H19" s="7">
        <v>90</v>
      </c>
      <c r="I19" s="19" t="str">
        <f t="shared" si="0"/>
        <v>Xuất sắc</v>
      </c>
      <c r="J19" s="7">
        <v>90</v>
      </c>
      <c r="K19" s="19" t="str">
        <f t="shared" si="0"/>
        <v>Xuất sắc</v>
      </c>
    </row>
    <row r="20" spans="1:11" ht="15.75" x14ac:dyDescent="0.25">
      <c r="A20" s="7">
        <v>8</v>
      </c>
      <c r="B20" s="21" t="s">
        <v>132</v>
      </c>
      <c r="C20" s="17" t="s">
        <v>41</v>
      </c>
      <c r="D20" s="18">
        <v>37598</v>
      </c>
      <c r="E20" s="7">
        <v>80</v>
      </c>
      <c r="F20" s="7">
        <v>80</v>
      </c>
      <c r="G20" s="7">
        <v>80</v>
      </c>
      <c r="H20" s="7">
        <v>80</v>
      </c>
      <c r="I20" s="19" t="str">
        <f t="shared" si="0"/>
        <v>Tốt</v>
      </c>
      <c r="J20" s="7">
        <v>80</v>
      </c>
      <c r="K20" s="19" t="str">
        <f t="shared" si="0"/>
        <v>Tốt</v>
      </c>
    </row>
    <row r="21" spans="1:11" ht="15.75" x14ac:dyDescent="0.25">
      <c r="A21" s="7">
        <v>9</v>
      </c>
      <c r="B21" s="21" t="s">
        <v>133</v>
      </c>
      <c r="C21" s="17" t="s">
        <v>42</v>
      </c>
      <c r="D21" s="18">
        <v>37337</v>
      </c>
      <c r="E21" s="7">
        <v>80</v>
      </c>
      <c r="F21" s="7">
        <v>80</v>
      </c>
      <c r="G21" s="7">
        <v>80</v>
      </c>
      <c r="H21" s="7">
        <v>80</v>
      </c>
      <c r="I21" s="19" t="str">
        <f t="shared" si="0"/>
        <v>Tốt</v>
      </c>
      <c r="J21" s="7">
        <v>80</v>
      </c>
      <c r="K21" s="19" t="str">
        <f t="shared" si="0"/>
        <v>Tốt</v>
      </c>
    </row>
    <row r="22" spans="1:11" ht="15.75" x14ac:dyDescent="0.25">
      <c r="A22" s="7">
        <v>10</v>
      </c>
      <c r="B22" s="21" t="s">
        <v>134</v>
      </c>
      <c r="C22" s="17" t="s">
        <v>43</v>
      </c>
      <c r="D22" s="18">
        <v>37589</v>
      </c>
      <c r="E22" s="7">
        <v>90</v>
      </c>
      <c r="F22" s="7">
        <v>90</v>
      </c>
      <c r="G22" s="7">
        <v>90</v>
      </c>
      <c r="H22" s="7">
        <v>90</v>
      </c>
      <c r="I22" s="19" t="str">
        <f t="shared" si="0"/>
        <v>Xuất sắc</v>
      </c>
      <c r="J22" s="7">
        <v>90</v>
      </c>
      <c r="K22" s="19" t="str">
        <f t="shared" si="0"/>
        <v>Xuất sắc</v>
      </c>
    </row>
    <row r="23" spans="1:11" ht="15.75" x14ac:dyDescent="0.25">
      <c r="A23" s="7">
        <v>11</v>
      </c>
      <c r="B23" s="21" t="s">
        <v>135</v>
      </c>
      <c r="C23" s="17" t="s">
        <v>44</v>
      </c>
      <c r="D23" s="18">
        <v>37490</v>
      </c>
      <c r="E23" s="7">
        <v>80</v>
      </c>
      <c r="F23" s="7">
        <v>80</v>
      </c>
      <c r="G23" s="7">
        <v>80</v>
      </c>
      <c r="H23" s="7">
        <v>80</v>
      </c>
      <c r="I23" s="19" t="str">
        <f t="shared" si="0"/>
        <v>Tốt</v>
      </c>
      <c r="J23" s="7">
        <v>80</v>
      </c>
      <c r="K23" s="19" t="str">
        <f t="shared" si="0"/>
        <v>Tốt</v>
      </c>
    </row>
    <row r="24" spans="1:11" ht="15.75" x14ac:dyDescent="0.25">
      <c r="A24" s="7">
        <v>12</v>
      </c>
      <c r="B24" s="21" t="s">
        <v>136</v>
      </c>
      <c r="C24" s="17" t="s">
        <v>45</v>
      </c>
      <c r="D24" s="18">
        <v>37361</v>
      </c>
      <c r="E24" s="7">
        <v>90</v>
      </c>
      <c r="F24" s="7">
        <v>90</v>
      </c>
      <c r="G24" s="7">
        <v>90</v>
      </c>
      <c r="H24" s="7">
        <v>90</v>
      </c>
      <c r="I24" s="19" t="str">
        <f t="shared" si="0"/>
        <v>Xuất sắc</v>
      </c>
      <c r="J24" s="7">
        <v>90</v>
      </c>
      <c r="K24" s="19" t="str">
        <f t="shared" si="0"/>
        <v>Xuất sắc</v>
      </c>
    </row>
    <row r="25" spans="1:11" ht="15.75" x14ac:dyDescent="0.25">
      <c r="A25" s="7">
        <v>13</v>
      </c>
      <c r="B25" s="21" t="s">
        <v>137</v>
      </c>
      <c r="C25" s="17" t="s">
        <v>46</v>
      </c>
      <c r="D25" s="18">
        <v>37577</v>
      </c>
      <c r="E25" s="7">
        <v>80</v>
      </c>
      <c r="F25" s="7">
        <v>90</v>
      </c>
      <c r="G25" s="7">
        <v>90</v>
      </c>
      <c r="H25" s="7">
        <v>90</v>
      </c>
      <c r="I25" s="19" t="str">
        <f t="shared" si="0"/>
        <v>Xuất sắc</v>
      </c>
      <c r="J25" s="7">
        <v>90</v>
      </c>
      <c r="K25" s="19" t="str">
        <f t="shared" si="0"/>
        <v>Xuất sắc</v>
      </c>
    </row>
    <row r="26" spans="1:11" ht="15.75" x14ac:dyDescent="0.25">
      <c r="A26" s="7">
        <v>14</v>
      </c>
      <c r="B26" s="21" t="s">
        <v>138</v>
      </c>
      <c r="C26" s="17" t="s">
        <v>47</v>
      </c>
      <c r="D26" s="18">
        <v>37471</v>
      </c>
      <c r="E26" s="7">
        <v>85</v>
      </c>
      <c r="F26" s="7">
        <v>90</v>
      </c>
      <c r="G26" s="7">
        <v>90</v>
      </c>
      <c r="H26" s="7">
        <v>90</v>
      </c>
      <c r="I26" s="19" t="str">
        <f t="shared" si="0"/>
        <v>Xuất sắc</v>
      </c>
      <c r="J26" s="7">
        <v>90</v>
      </c>
      <c r="K26" s="19" t="str">
        <f t="shared" si="0"/>
        <v>Xuất sắc</v>
      </c>
    </row>
    <row r="27" spans="1:11" ht="15.75" x14ac:dyDescent="0.25">
      <c r="A27" s="7">
        <v>15</v>
      </c>
      <c r="B27" s="21" t="s">
        <v>139</v>
      </c>
      <c r="C27" s="17" t="s">
        <v>48</v>
      </c>
      <c r="D27" s="18">
        <v>37489</v>
      </c>
      <c r="E27" s="7">
        <v>90</v>
      </c>
      <c r="F27" s="7">
        <v>90</v>
      </c>
      <c r="G27" s="7">
        <v>90</v>
      </c>
      <c r="H27" s="7">
        <v>90</v>
      </c>
      <c r="I27" s="19" t="str">
        <f t="shared" si="0"/>
        <v>Xuất sắc</v>
      </c>
      <c r="J27" s="7">
        <v>90</v>
      </c>
      <c r="K27" s="19" t="str">
        <f t="shared" si="0"/>
        <v>Xuất sắc</v>
      </c>
    </row>
    <row r="28" spans="1:11" ht="15.75" x14ac:dyDescent="0.25">
      <c r="A28" s="7">
        <v>16</v>
      </c>
      <c r="B28" s="21" t="s">
        <v>140</v>
      </c>
      <c r="C28" s="17" t="s">
        <v>49</v>
      </c>
      <c r="D28" s="18">
        <v>37531</v>
      </c>
      <c r="E28" s="7">
        <v>80</v>
      </c>
      <c r="F28" s="7">
        <v>90</v>
      </c>
      <c r="G28" s="7">
        <v>90</v>
      </c>
      <c r="H28" s="7">
        <v>90</v>
      </c>
      <c r="I28" s="19" t="str">
        <f t="shared" si="0"/>
        <v>Xuất sắc</v>
      </c>
      <c r="J28" s="7">
        <v>90</v>
      </c>
      <c r="K28" s="19" t="str">
        <f t="shared" si="0"/>
        <v>Xuất sắc</v>
      </c>
    </row>
    <row r="29" spans="1:11" ht="15.75" x14ac:dyDescent="0.25">
      <c r="A29" s="7">
        <v>17</v>
      </c>
      <c r="B29" s="21" t="s">
        <v>141</v>
      </c>
      <c r="C29" s="17" t="s">
        <v>50</v>
      </c>
      <c r="D29" s="18">
        <v>37312</v>
      </c>
      <c r="E29" s="7">
        <v>90</v>
      </c>
      <c r="F29" s="7">
        <v>90</v>
      </c>
      <c r="G29" s="7">
        <v>90</v>
      </c>
      <c r="H29" s="7">
        <v>90</v>
      </c>
      <c r="I29" s="19" t="str">
        <f t="shared" si="0"/>
        <v>Xuất sắc</v>
      </c>
      <c r="J29" s="7">
        <v>90</v>
      </c>
      <c r="K29" s="19" t="str">
        <f t="shared" si="0"/>
        <v>Xuất sắc</v>
      </c>
    </row>
    <row r="30" spans="1:11" ht="15.75" x14ac:dyDescent="0.25">
      <c r="A30" s="7">
        <v>18</v>
      </c>
      <c r="B30" s="21" t="s">
        <v>142</v>
      </c>
      <c r="C30" s="17" t="s">
        <v>51</v>
      </c>
      <c r="D30" s="18">
        <v>37407</v>
      </c>
      <c r="E30" s="7">
        <v>80</v>
      </c>
      <c r="F30" s="7">
        <v>90</v>
      </c>
      <c r="G30" s="7">
        <v>90</v>
      </c>
      <c r="H30" s="7">
        <v>90</v>
      </c>
      <c r="I30" s="19" t="str">
        <f t="shared" si="0"/>
        <v>Xuất sắc</v>
      </c>
      <c r="J30" s="7">
        <v>90</v>
      </c>
      <c r="K30" s="19" t="str">
        <f t="shared" si="0"/>
        <v>Xuất sắc</v>
      </c>
    </row>
    <row r="31" spans="1:11" ht="15.75" x14ac:dyDescent="0.25">
      <c r="A31" s="7">
        <v>19</v>
      </c>
      <c r="B31" s="21" t="s">
        <v>143</v>
      </c>
      <c r="C31" s="17" t="s">
        <v>52</v>
      </c>
      <c r="D31" s="18">
        <v>37618</v>
      </c>
      <c r="E31" s="7">
        <v>90</v>
      </c>
      <c r="F31" s="7">
        <v>90</v>
      </c>
      <c r="G31" s="7">
        <v>90</v>
      </c>
      <c r="H31" s="7">
        <v>90</v>
      </c>
      <c r="I31" s="19" t="str">
        <f t="shared" si="0"/>
        <v>Xuất sắc</v>
      </c>
      <c r="J31" s="7">
        <v>90</v>
      </c>
      <c r="K31" s="19" t="str">
        <f t="shared" si="0"/>
        <v>Xuất sắc</v>
      </c>
    </row>
    <row r="32" spans="1:11" ht="17.25" customHeight="1" x14ac:dyDescent="0.25">
      <c r="A32" s="7">
        <v>20</v>
      </c>
      <c r="B32" s="21" t="s">
        <v>144</v>
      </c>
      <c r="C32" s="17" t="s">
        <v>53</v>
      </c>
      <c r="D32" s="18">
        <v>37598</v>
      </c>
      <c r="E32" s="7">
        <v>90</v>
      </c>
      <c r="F32" s="7">
        <v>90</v>
      </c>
      <c r="G32" s="7">
        <v>90</v>
      </c>
      <c r="H32" s="7">
        <v>90</v>
      </c>
      <c r="I32" s="19" t="str">
        <f t="shared" si="0"/>
        <v>Xuất sắc</v>
      </c>
      <c r="J32" s="7">
        <v>90</v>
      </c>
      <c r="K32" s="19" t="str">
        <f t="shared" si="0"/>
        <v>Xuất sắc</v>
      </c>
    </row>
    <row r="33" spans="1:11" ht="15.75" x14ac:dyDescent="0.25">
      <c r="A33" s="7">
        <v>21</v>
      </c>
      <c r="B33" s="21" t="s">
        <v>145</v>
      </c>
      <c r="C33" s="17" t="s">
        <v>54</v>
      </c>
      <c r="D33" s="18">
        <v>35894</v>
      </c>
      <c r="E33" s="7">
        <v>70</v>
      </c>
      <c r="F33" s="7">
        <v>70</v>
      </c>
      <c r="G33" s="7">
        <v>70</v>
      </c>
      <c r="H33" s="7">
        <v>70</v>
      </c>
      <c r="I33" s="19" t="str">
        <f t="shared" si="0"/>
        <v>Khá</v>
      </c>
      <c r="J33" s="7">
        <v>70</v>
      </c>
      <c r="K33" s="19" t="str">
        <f t="shared" si="0"/>
        <v>Khá</v>
      </c>
    </row>
    <row r="34" spans="1:11" ht="15.75" x14ac:dyDescent="0.25">
      <c r="A34" s="7">
        <v>22</v>
      </c>
      <c r="B34" s="21" t="s">
        <v>146</v>
      </c>
      <c r="C34" s="17" t="s">
        <v>55</v>
      </c>
      <c r="D34" s="18">
        <v>37580</v>
      </c>
      <c r="E34" s="7">
        <v>80</v>
      </c>
      <c r="F34" s="7">
        <v>90</v>
      </c>
      <c r="G34" s="7">
        <v>90</v>
      </c>
      <c r="H34" s="7">
        <v>90</v>
      </c>
      <c r="I34" s="19" t="str">
        <f t="shared" si="0"/>
        <v>Xuất sắc</v>
      </c>
      <c r="J34" s="7">
        <v>90</v>
      </c>
      <c r="K34" s="19" t="str">
        <f t="shared" si="0"/>
        <v>Xuất sắc</v>
      </c>
    </row>
    <row r="35" spans="1:11" ht="15.75" x14ac:dyDescent="0.25">
      <c r="A35" s="7">
        <v>23</v>
      </c>
      <c r="B35" s="21" t="s">
        <v>147</v>
      </c>
      <c r="C35" s="17" t="s">
        <v>56</v>
      </c>
      <c r="D35" s="18">
        <v>37288</v>
      </c>
      <c r="E35" s="7">
        <v>90</v>
      </c>
      <c r="F35" s="7">
        <v>90</v>
      </c>
      <c r="G35" s="7">
        <v>90</v>
      </c>
      <c r="H35" s="7">
        <v>90</v>
      </c>
      <c r="I35" s="19" t="str">
        <f t="shared" si="0"/>
        <v>Xuất sắc</v>
      </c>
      <c r="J35" s="7">
        <v>90</v>
      </c>
      <c r="K35" s="19" t="str">
        <f t="shared" si="0"/>
        <v>Xuất sắc</v>
      </c>
    </row>
    <row r="36" spans="1:11" ht="15.75" x14ac:dyDescent="0.25">
      <c r="A36" s="7">
        <v>24</v>
      </c>
      <c r="B36" s="21" t="s">
        <v>148</v>
      </c>
      <c r="C36" s="17" t="s">
        <v>57</v>
      </c>
      <c r="D36" s="18">
        <v>37483</v>
      </c>
      <c r="E36" s="7">
        <v>90</v>
      </c>
      <c r="F36" s="7">
        <v>90</v>
      </c>
      <c r="G36" s="7">
        <v>90</v>
      </c>
      <c r="H36" s="7">
        <v>90</v>
      </c>
      <c r="I36" s="19" t="str">
        <f t="shared" si="0"/>
        <v>Xuất sắc</v>
      </c>
      <c r="J36" s="7">
        <v>90</v>
      </c>
      <c r="K36" s="19" t="str">
        <f t="shared" si="0"/>
        <v>Xuất sắc</v>
      </c>
    </row>
    <row r="37" spans="1:11" ht="15.75" x14ac:dyDescent="0.25">
      <c r="A37" s="7">
        <v>25</v>
      </c>
      <c r="B37" s="21" t="s">
        <v>149</v>
      </c>
      <c r="C37" s="17" t="s">
        <v>58</v>
      </c>
      <c r="D37" s="18">
        <v>37328</v>
      </c>
      <c r="E37" s="7">
        <v>80</v>
      </c>
      <c r="F37" s="7">
        <v>77</v>
      </c>
      <c r="G37" s="7">
        <v>77</v>
      </c>
      <c r="H37" s="7">
        <v>77</v>
      </c>
      <c r="I37" s="19" t="str">
        <f t="shared" si="0"/>
        <v>Khá</v>
      </c>
      <c r="J37" s="7">
        <v>77</v>
      </c>
      <c r="K37" s="19" t="str">
        <f t="shared" si="0"/>
        <v>Khá</v>
      </c>
    </row>
    <row r="38" spans="1:11" ht="15.75" x14ac:dyDescent="0.25">
      <c r="A38" s="7">
        <v>26</v>
      </c>
      <c r="B38" s="21" t="s">
        <v>150</v>
      </c>
      <c r="C38" s="17" t="s">
        <v>59</v>
      </c>
      <c r="D38" s="18">
        <v>37354</v>
      </c>
      <c r="E38" s="7">
        <v>90</v>
      </c>
      <c r="F38" s="7">
        <v>90</v>
      </c>
      <c r="G38" s="7">
        <v>90</v>
      </c>
      <c r="H38" s="7">
        <v>90</v>
      </c>
      <c r="I38" s="19" t="str">
        <f t="shared" si="0"/>
        <v>Xuất sắc</v>
      </c>
      <c r="J38" s="7">
        <v>90</v>
      </c>
      <c r="K38" s="19" t="str">
        <f t="shared" si="0"/>
        <v>Xuất sắc</v>
      </c>
    </row>
    <row r="39" spans="1:11" ht="15.75" x14ac:dyDescent="0.25">
      <c r="A39" s="7">
        <v>27</v>
      </c>
      <c r="B39" s="21" t="s">
        <v>151</v>
      </c>
      <c r="C39" s="17" t="s">
        <v>60</v>
      </c>
      <c r="D39" s="18">
        <v>37293</v>
      </c>
      <c r="E39" s="7">
        <v>90</v>
      </c>
      <c r="F39" s="7">
        <v>90</v>
      </c>
      <c r="G39" s="7">
        <v>90</v>
      </c>
      <c r="H39" s="7">
        <v>90</v>
      </c>
      <c r="I39" s="19" t="str">
        <f t="shared" si="0"/>
        <v>Xuất sắc</v>
      </c>
      <c r="J39" s="7">
        <v>90</v>
      </c>
      <c r="K39" s="19" t="str">
        <f t="shared" si="0"/>
        <v>Xuất sắc</v>
      </c>
    </row>
    <row r="40" spans="1:11" ht="15.75" x14ac:dyDescent="0.25">
      <c r="A40" s="7">
        <v>28</v>
      </c>
      <c r="B40" s="21" t="s">
        <v>152</v>
      </c>
      <c r="C40" s="17" t="s">
        <v>61</v>
      </c>
      <c r="D40" s="18">
        <v>37569</v>
      </c>
      <c r="E40" s="7">
        <v>80</v>
      </c>
      <c r="F40" s="7">
        <v>80</v>
      </c>
      <c r="G40" s="7">
        <v>80</v>
      </c>
      <c r="H40" s="7">
        <v>80</v>
      </c>
      <c r="I40" s="19" t="str">
        <f t="shared" si="0"/>
        <v>Tốt</v>
      </c>
      <c r="J40" s="7">
        <v>80</v>
      </c>
      <c r="K40" s="19" t="str">
        <f t="shared" si="0"/>
        <v>Tốt</v>
      </c>
    </row>
    <row r="41" spans="1:11" ht="15.75" x14ac:dyDescent="0.25">
      <c r="A41" s="7">
        <v>29</v>
      </c>
      <c r="B41" s="21" t="s">
        <v>153</v>
      </c>
      <c r="C41" s="17" t="s">
        <v>62</v>
      </c>
      <c r="D41" s="18">
        <v>37490</v>
      </c>
      <c r="E41" s="7">
        <v>100</v>
      </c>
      <c r="F41" s="7">
        <v>100</v>
      </c>
      <c r="G41" s="7">
        <v>100</v>
      </c>
      <c r="H41" s="7">
        <v>100</v>
      </c>
      <c r="I41" s="19" t="str">
        <f t="shared" si="0"/>
        <v>Xuất sắc</v>
      </c>
      <c r="J41" s="7">
        <v>100</v>
      </c>
      <c r="K41" s="19" t="str">
        <f t="shared" si="0"/>
        <v>Xuất sắc</v>
      </c>
    </row>
    <row r="42" spans="1:11" ht="15.75" x14ac:dyDescent="0.25">
      <c r="A42" s="7">
        <v>30</v>
      </c>
      <c r="B42" s="21" t="s">
        <v>154</v>
      </c>
      <c r="C42" s="17" t="s">
        <v>63</v>
      </c>
      <c r="D42" s="18">
        <v>37365</v>
      </c>
      <c r="E42" s="7">
        <v>80</v>
      </c>
      <c r="F42" s="7">
        <v>80</v>
      </c>
      <c r="G42" s="7">
        <v>77</v>
      </c>
      <c r="H42" s="7">
        <v>77</v>
      </c>
      <c r="I42" s="19" t="str">
        <f t="shared" si="0"/>
        <v>Khá</v>
      </c>
      <c r="J42" s="7">
        <v>77</v>
      </c>
      <c r="K42" s="19" t="str">
        <f t="shared" si="0"/>
        <v>Khá</v>
      </c>
    </row>
    <row r="43" spans="1:11" ht="15.75" x14ac:dyDescent="0.25">
      <c r="A43" s="7">
        <v>31</v>
      </c>
      <c r="B43" s="21" t="s">
        <v>155</v>
      </c>
      <c r="C43" s="17" t="s">
        <v>64</v>
      </c>
      <c r="D43" s="18">
        <v>37531</v>
      </c>
      <c r="E43" s="7">
        <v>70</v>
      </c>
      <c r="F43" s="7">
        <v>80</v>
      </c>
      <c r="G43" s="7">
        <v>80</v>
      </c>
      <c r="H43" s="7">
        <v>80</v>
      </c>
      <c r="I43" s="19" t="str">
        <f t="shared" si="0"/>
        <v>Tốt</v>
      </c>
      <c r="J43" s="7">
        <v>80</v>
      </c>
      <c r="K43" s="19" t="str">
        <f t="shared" si="0"/>
        <v>Tốt</v>
      </c>
    </row>
    <row r="44" spans="1:11" ht="15.75" x14ac:dyDescent="0.25">
      <c r="A44" s="7">
        <v>32</v>
      </c>
      <c r="B44" s="21" t="s">
        <v>156</v>
      </c>
      <c r="C44" s="17" t="s">
        <v>65</v>
      </c>
      <c r="D44" s="18">
        <v>36926</v>
      </c>
      <c r="E44" s="7">
        <v>70</v>
      </c>
      <c r="F44" s="7">
        <v>70</v>
      </c>
      <c r="G44" s="7">
        <v>70</v>
      </c>
      <c r="H44" s="7">
        <v>70</v>
      </c>
      <c r="I44" s="19" t="str">
        <f t="shared" si="0"/>
        <v>Khá</v>
      </c>
      <c r="J44" s="7">
        <v>70</v>
      </c>
      <c r="K44" s="19" t="str">
        <f t="shared" si="0"/>
        <v>Khá</v>
      </c>
    </row>
    <row r="45" spans="1:11" ht="15.75" x14ac:dyDescent="0.25">
      <c r="A45" s="7">
        <v>33</v>
      </c>
      <c r="B45" s="21" t="s">
        <v>157</v>
      </c>
      <c r="C45" s="17" t="s">
        <v>66</v>
      </c>
      <c r="D45" s="18">
        <v>37271</v>
      </c>
      <c r="E45" s="7">
        <v>90</v>
      </c>
      <c r="F45" s="7">
        <v>90</v>
      </c>
      <c r="G45" s="7">
        <v>90</v>
      </c>
      <c r="H45" s="7">
        <v>90</v>
      </c>
      <c r="I45" s="19" t="str">
        <f t="shared" si="0"/>
        <v>Xuất sắc</v>
      </c>
      <c r="J45" s="7">
        <v>90</v>
      </c>
      <c r="K45" s="19" t="str">
        <f t="shared" si="0"/>
        <v>Xuất sắc</v>
      </c>
    </row>
    <row r="46" spans="1:11" ht="15.75" x14ac:dyDescent="0.25">
      <c r="A46" s="7">
        <v>34</v>
      </c>
      <c r="B46" s="21" t="s">
        <v>158</v>
      </c>
      <c r="C46" s="17" t="s">
        <v>67</v>
      </c>
      <c r="D46" s="18">
        <v>37479</v>
      </c>
      <c r="E46" s="7">
        <v>80</v>
      </c>
      <c r="F46" s="7">
        <v>90</v>
      </c>
      <c r="G46" s="7">
        <v>90</v>
      </c>
      <c r="H46" s="7">
        <v>90</v>
      </c>
      <c r="I46" s="19" t="str">
        <f t="shared" si="0"/>
        <v>Xuất sắc</v>
      </c>
      <c r="J46" s="7">
        <v>90</v>
      </c>
      <c r="K46" s="19" t="str">
        <f t="shared" si="0"/>
        <v>Xuất sắc</v>
      </c>
    </row>
    <row r="47" spans="1:11" ht="15.75" x14ac:dyDescent="0.25">
      <c r="A47" s="7">
        <v>35</v>
      </c>
      <c r="B47" s="21" t="s">
        <v>159</v>
      </c>
      <c r="C47" s="17" t="s">
        <v>68</v>
      </c>
      <c r="D47" s="18">
        <v>37597</v>
      </c>
      <c r="E47" s="7">
        <v>76</v>
      </c>
      <c r="F47" s="7">
        <v>76</v>
      </c>
      <c r="G47" s="7">
        <v>76</v>
      </c>
      <c r="H47" s="7">
        <v>76</v>
      </c>
      <c r="I47" s="19" t="str">
        <f t="shared" si="0"/>
        <v>Khá</v>
      </c>
      <c r="J47" s="7">
        <v>76</v>
      </c>
      <c r="K47" s="19" t="str">
        <f t="shared" si="0"/>
        <v>Khá</v>
      </c>
    </row>
    <row r="48" spans="1:11" ht="15.75" x14ac:dyDescent="0.25">
      <c r="A48" s="7">
        <v>36</v>
      </c>
      <c r="B48" s="21" t="s">
        <v>160</v>
      </c>
      <c r="C48" s="17" t="s">
        <v>69</v>
      </c>
      <c r="D48" s="18">
        <v>37611</v>
      </c>
      <c r="E48" s="7">
        <v>0</v>
      </c>
      <c r="F48" s="7">
        <v>0</v>
      </c>
      <c r="G48" s="7">
        <v>0</v>
      </c>
      <c r="H48" s="7">
        <v>0</v>
      </c>
      <c r="I48" s="19" t="str">
        <f t="shared" si="0"/>
        <v>Kém</v>
      </c>
      <c r="J48" s="7">
        <v>0</v>
      </c>
      <c r="K48" s="19" t="str">
        <f t="shared" si="0"/>
        <v>Kém</v>
      </c>
    </row>
    <row r="49" spans="1:11" ht="15.75" x14ac:dyDescent="0.25">
      <c r="A49" s="7">
        <v>37</v>
      </c>
      <c r="B49" s="21" t="s">
        <v>161</v>
      </c>
      <c r="C49" s="17" t="s">
        <v>70</v>
      </c>
      <c r="D49" s="18">
        <v>37326</v>
      </c>
      <c r="E49" s="7">
        <v>85</v>
      </c>
      <c r="F49" s="7">
        <v>90</v>
      </c>
      <c r="G49" s="7">
        <v>90</v>
      </c>
      <c r="H49" s="7">
        <v>90</v>
      </c>
      <c r="I49" s="19" t="str">
        <f t="shared" si="0"/>
        <v>Xuất sắc</v>
      </c>
      <c r="J49" s="7">
        <v>90</v>
      </c>
      <c r="K49" s="19" t="str">
        <f t="shared" si="0"/>
        <v>Xuất sắc</v>
      </c>
    </row>
    <row r="50" spans="1:11" ht="15.75" x14ac:dyDescent="0.25">
      <c r="A50" s="7">
        <v>38</v>
      </c>
      <c r="B50" s="21" t="s">
        <v>162</v>
      </c>
      <c r="C50" s="17" t="s">
        <v>71</v>
      </c>
      <c r="D50" s="18">
        <v>37326</v>
      </c>
      <c r="E50" s="7">
        <v>80</v>
      </c>
      <c r="F50" s="7">
        <v>80</v>
      </c>
      <c r="G50" s="7">
        <v>80</v>
      </c>
      <c r="H50" s="7">
        <v>80</v>
      </c>
      <c r="I50" s="19" t="str">
        <f t="shared" si="0"/>
        <v>Tốt</v>
      </c>
      <c r="J50" s="7">
        <v>80</v>
      </c>
      <c r="K50" s="19" t="str">
        <f t="shared" si="0"/>
        <v>Tốt</v>
      </c>
    </row>
    <row r="51" spans="1:11" ht="15.75" x14ac:dyDescent="0.25">
      <c r="A51" s="7">
        <v>39</v>
      </c>
      <c r="B51" s="21" t="s">
        <v>163</v>
      </c>
      <c r="C51" s="17" t="s">
        <v>72</v>
      </c>
      <c r="D51" s="18">
        <v>37400</v>
      </c>
      <c r="E51" s="7">
        <v>84</v>
      </c>
      <c r="F51" s="7">
        <v>94</v>
      </c>
      <c r="G51" s="7">
        <v>94</v>
      </c>
      <c r="H51" s="7">
        <v>94</v>
      </c>
      <c r="I51" s="19" t="str">
        <f t="shared" si="0"/>
        <v>Xuất sắc</v>
      </c>
      <c r="J51" s="7">
        <v>94</v>
      </c>
      <c r="K51" s="19" t="str">
        <f t="shared" si="0"/>
        <v>Xuất sắc</v>
      </c>
    </row>
    <row r="52" spans="1:11" ht="15.75" x14ac:dyDescent="0.25">
      <c r="A52" s="7">
        <v>40</v>
      </c>
      <c r="B52" s="21" t="s">
        <v>164</v>
      </c>
      <c r="C52" s="17" t="s">
        <v>73</v>
      </c>
      <c r="D52" s="18">
        <v>37573</v>
      </c>
      <c r="E52" s="7">
        <v>80</v>
      </c>
      <c r="F52" s="7">
        <v>90</v>
      </c>
      <c r="G52" s="7">
        <v>90</v>
      </c>
      <c r="H52" s="7">
        <v>90</v>
      </c>
      <c r="I52" s="19" t="str">
        <f t="shared" si="0"/>
        <v>Xuất sắc</v>
      </c>
      <c r="J52" s="7">
        <v>90</v>
      </c>
      <c r="K52" s="19" t="str">
        <f t="shared" si="0"/>
        <v>Xuất sắc</v>
      </c>
    </row>
    <row r="53" spans="1:11" ht="15.75" x14ac:dyDescent="0.25">
      <c r="A53" s="7">
        <v>41</v>
      </c>
      <c r="B53" s="21" t="s">
        <v>165</v>
      </c>
      <c r="C53" s="17" t="s">
        <v>74</v>
      </c>
      <c r="D53" s="18">
        <v>37357</v>
      </c>
      <c r="E53" s="7">
        <v>80</v>
      </c>
      <c r="F53" s="7">
        <v>80</v>
      </c>
      <c r="G53" s="7">
        <v>80</v>
      </c>
      <c r="H53" s="7">
        <v>80</v>
      </c>
      <c r="I53" s="19" t="str">
        <f t="shared" si="0"/>
        <v>Tốt</v>
      </c>
      <c r="J53" s="7">
        <v>80</v>
      </c>
      <c r="K53" s="19" t="str">
        <f t="shared" si="0"/>
        <v>Tốt</v>
      </c>
    </row>
    <row r="54" spans="1:11" ht="16.5" customHeight="1" x14ac:dyDescent="0.25">
      <c r="A54" s="7">
        <v>42</v>
      </c>
      <c r="B54" s="21" t="s">
        <v>166</v>
      </c>
      <c r="C54" s="17" t="s">
        <v>75</v>
      </c>
      <c r="D54" s="18">
        <v>37597</v>
      </c>
      <c r="E54" s="7">
        <v>70</v>
      </c>
      <c r="F54" s="7">
        <v>80</v>
      </c>
      <c r="G54" s="7">
        <v>80</v>
      </c>
      <c r="H54" s="7">
        <v>80</v>
      </c>
      <c r="I54" s="19" t="str">
        <f t="shared" si="0"/>
        <v>Tốt</v>
      </c>
      <c r="J54" s="7">
        <v>80</v>
      </c>
      <c r="K54" s="19" t="str">
        <f t="shared" si="0"/>
        <v>Tốt</v>
      </c>
    </row>
    <row r="55" spans="1:11" ht="15.75" x14ac:dyDescent="0.25">
      <c r="A55" s="7">
        <v>43</v>
      </c>
      <c r="B55" s="21" t="s">
        <v>167</v>
      </c>
      <c r="C55" s="17" t="s">
        <v>76</v>
      </c>
      <c r="D55" s="18">
        <v>37375</v>
      </c>
      <c r="E55" s="7">
        <v>80</v>
      </c>
      <c r="F55" s="7">
        <v>80</v>
      </c>
      <c r="G55" s="7">
        <v>80</v>
      </c>
      <c r="H55" s="7">
        <v>80</v>
      </c>
      <c r="I55" s="19" t="str">
        <f t="shared" si="0"/>
        <v>Tốt</v>
      </c>
      <c r="J55" s="7">
        <v>80</v>
      </c>
      <c r="K55" s="19" t="str">
        <f t="shared" si="0"/>
        <v>Tốt</v>
      </c>
    </row>
    <row r="56" spans="1:11" ht="15.75" x14ac:dyDescent="0.25">
      <c r="A56" s="7">
        <v>44</v>
      </c>
      <c r="B56" s="21" t="s">
        <v>168</v>
      </c>
      <c r="C56" s="17" t="s">
        <v>77</v>
      </c>
      <c r="D56" s="18">
        <v>37560</v>
      </c>
      <c r="E56" s="7">
        <v>80</v>
      </c>
      <c r="F56" s="7">
        <v>80</v>
      </c>
      <c r="G56" s="7">
        <v>77</v>
      </c>
      <c r="H56" s="7">
        <v>77</v>
      </c>
      <c r="I56" s="19" t="str">
        <f t="shared" si="0"/>
        <v>Khá</v>
      </c>
      <c r="J56" s="7">
        <v>77</v>
      </c>
      <c r="K56" s="19" t="str">
        <f t="shared" si="0"/>
        <v>Khá</v>
      </c>
    </row>
    <row r="57" spans="1:11" ht="15.75" x14ac:dyDescent="0.25">
      <c r="A57" s="7">
        <v>45</v>
      </c>
      <c r="B57" s="21" t="s">
        <v>169</v>
      </c>
      <c r="C57" s="17" t="s">
        <v>78</v>
      </c>
      <c r="D57" s="18">
        <v>37601</v>
      </c>
      <c r="E57" s="7">
        <v>80</v>
      </c>
      <c r="F57" s="7">
        <v>80</v>
      </c>
      <c r="G57" s="7">
        <v>80</v>
      </c>
      <c r="H57" s="7">
        <v>80</v>
      </c>
      <c r="I57" s="19" t="str">
        <f t="shared" si="0"/>
        <v>Tốt</v>
      </c>
      <c r="J57" s="7">
        <v>80</v>
      </c>
      <c r="K57" s="19" t="str">
        <f t="shared" si="0"/>
        <v>Tốt</v>
      </c>
    </row>
    <row r="58" spans="1:11" ht="15.75" x14ac:dyDescent="0.25">
      <c r="A58" s="7">
        <v>46</v>
      </c>
      <c r="B58" s="21" t="s">
        <v>170</v>
      </c>
      <c r="C58" s="17" t="s">
        <v>79</v>
      </c>
      <c r="D58" s="18">
        <v>37133</v>
      </c>
      <c r="E58" s="7">
        <v>70</v>
      </c>
      <c r="F58" s="7">
        <v>70</v>
      </c>
      <c r="G58" s="7">
        <v>70</v>
      </c>
      <c r="H58" s="7">
        <v>70</v>
      </c>
      <c r="I58" s="19" t="str">
        <f t="shared" si="0"/>
        <v>Khá</v>
      </c>
      <c r="J58" s="7">
        <v>70</v>
      </c>
      <c r="K58" s="19" t="str">
        <f t="shared" si="0"/>
        <v>Khá</v>
      </c>
    </row>
    <row r="59" spans="1:11" ht="15.75" x14ac:dyDescent="0.25">
      <c r="A59" s="7">
        <v>47</v>
      </c>
      <c r="B59" s="21" t="s">
        <v>171</v>
      </c>
      <c r="C59" s="17" t="s">
        <v>80</v>
      </c>
      <c r="D59" s="18">
        <v>37387</v>
      </c>
      <c r="E59" s="7">
        <v>80</v>
      </c>
      <c r="F59" s="7">
        <v>90</v>
      </c>
      <c r="G59" s="7">
        <v>90</v>
      </c>
      <c r="H59" s="7">
        <v>90</v>
      </c>
      <c r="I59" s="19" t="str">
        <f t="shared" si="0"/>
        <v>Xuất sắc</v>
      </c>
      <c r="J59" s="7">
        <v>90</v>
      </c>
      <c r="K59" s="19" t="str">
        <f t="shared" si="0"/>
        <v>Xuất sắc</v>
      </c>
    </row>
    <row r="60" spans="1:11" ht="15.75" x14ac:dyDescent="0.25">
      <c r="A60" s="7">
        <v>48</v>
      </c>
      <c r="B60" s="21" t="s">
        <v>172</v>
      </c>
      <c r="C60" s="17" t="s">
        <v>81</v>
      </c>
      <c r="D60" s="18">
        <v>37433</v>
      </c>
      <c r="E60" s="7">
        <v>90</v>
      </c>
      <c r="F60" s="7">
        <v>90</v>
      </c>
      <c r="G60" s="7">
        <v>90</v>
      </c>
      <c r="H60" s="7">
        <v>90</v>
      </c>
      <c r="I60" s="19" t="str">
        <f t="shared" si="0"/>
        <v>Xuất sắc</v>
      </c>
      <c r="J60" s="7">
        <v>90</v>
      </c>
      <c r="K60" s="19" t="str">
        <f t="shared" si="0"/>
        <v>Xuất sắc</v>
      </c>
    </row>
    <row r="61" spans="1:11" ht="15.75" x14ac:dyDescent="0.25">
      <c r="A61" s="7">
        <v>49</v>
      </c>
      <c r="B61" s="21" t="s">
        <v>173</v>
      </c>
      <c r="C61" s="17" t="s">
        <v>82</v>
      </c>
      <c r="D61" s="18">
        <v>37279</v>
      </c>
      <c r="E61" s="7">
        <v>77</v>
      </c>
      <c r="F61" s="7">
        <v>77</v>
      </c>
      <c r="G61" s="7">
        <v>77</v>
      </c>
      <c r="H61" s="7">
        <v>77</v>
      </c>
      <c r="I61" s="19" t="str">
        <f t="shared" si="0"/>
        <v>Khá</v>
      </c>
      <c r="J61" s="7">
        <v>77</v>
      </c>
      <c r="K61" s="19" t="str">
        <f t="shared" si="0"/>
        <v>Khá</v>
      </c>
    </row>
    <row r="62" spans="1:11" ht="15.75" x14ac:dyDescent="0.25">
      <c r="A62" s="7">
        <v>50</v>
      </c>
      <c r="B62" s="21" t="s">
        <v>174</v>
      </c>
      <c r="C62" s="17" t="s">
        <v>83</v>
      </c>
      <c r="D62" s="18">
        <v>37418</v>
      </c>
      <c r="E62" s="7">
        <v>70</v>
      </c>
      <c r="F62" s="7">
        <v>70</v>
      </c>
      <c r="G62" s="7">
        <v>70</v>
      </c>
      <c r="H62" s="7">
        <v>70</v>
      </c>
      <c r="I62" s="19" t="str">
        <f t="shared" si="0"/>
        <v>Khá</v>
      </c>
      <c r="J62" s="7">
        <v>70</v>
      </c>
      <c r="K62" s="19" t="str">
        <f t="shared" si="0"/>
        <v>Khá</v>
      </c>
    </row>
    <row r="63" spans="1:11" ht="15.75" x14ac:dyDescent="0.25">
      <c r="A63" s="7">
        <v>51</v>
      </c>
      <c r="B63" s="21" t="s">
        <v>175</v>
      </c>
      <c r="C63" s="17" t="s">
        <v>84</v>
      </c>
      <c r="D63" s="18">
        <v>37539</v>
      </c>
      <c r="E63" s="7">
        <v>90</v>
      </c>
      <c r="F63" s="7">
        <v>90</v>
      </c>
      <c r="G63" s="7">
        <v>90</v>
      </c>
      <c r="H63" s="7">
        <v>90</v>
      </c>
      <c r="I63" s="19" t="str">
        <f t="shared" si="0"/>
        <v>Xuất sắc</v>
      </c>
      <c r="J63" s="7">
        <v>90</v>
      </c>
      <c r="K63" s="19" t="str">
        <f t="shared" si="0"/>
        <v>Xuất sắc</v>
      </c>
    </row>
    <row r="64" spans="1:11" ht="15.75" x14ac:dyDescent="0.25">
      <c r="A64" s="7">
        <v>52</v>
      </c>
      <c r="B64" s="21" t="s">
        <v>176</v>
      </c>
      <c r="C64" s="17" t="s">
        <v>85</v>
      </c>
      <c r="D64" s="18">
        <v>37349</v>
      </c>
      <c r="E64" s="7">
        <v>70</v>
      </c>
      <c r="F64" s="7">
        <v>80</v>
      </c>
      <c r="G64" s="7">
        <v>80</v>
      </c>
      <c r="H64" s="7">
        <v>80</v>
      </c>
      <c r="I64" s="19" t="str">
        <f t="shared" si="0"/>
        <v>Tốt</v>
      </c>
      <c r="J64" s="7">
        <v>80</v>
      </c>
      <c r="K64" s="19" t="str">
        <f t="shared" si="0"/>
        <v>Tốt</v>
      </c>
    </row>
    <row r="65" spans="1:11" ht="15.75" x14ac:dyDescent="0.25">
      <c r="A65" s="7">
        <v>53</v>
      </c>
      <c r="B65" s="21" t="s">
        <v>177</v>
      </c>
      <c r="C65" s="17" t="s">
        <v>86</v>
      </c>
      <c r="D65" s="18">
        <v>37497</v>
      </c>
      <c r="E65" s="7">
        <v>90</v>
      </c>
      <c r="F65" s="7">
        <v>90</v>
      </c>
      <c r="G65" s="7">
        <v>90</v>
      </c>
      <c r="H65" s="7">
        <v>90</v>
      </c>
      <c r="I65" s="19" t="str">
        <f t="shared" si="0"/>
        <v>Xuất sắc</v>
      </c>
      <c r="J65" s="7">
        <v>90</v>
      </c>
      <c r="K65" s="19" t="str">
        <f t="shared" si="0"/>
        <v>Xuất sắc</v>
      </c>
    </row>
    <row r="66" spans="1:11" ht="15.75" x14ac:dyDescent="0.25">
      <c r="A66" s="7">
        <v>54</v>
      </c>
      <c r="B66" s="21" t="s">
        <v>178</v>
      </c>
      <c r="C66" s="17" t="s">
        <v>87</v>
      </c>
      <c r="D66" s="18">
        <v>37442</v>
      </c>
      <c r="E66" s="7">
        <v>90</v>
      </c>
      <c r="F66" s="7">
        <v>90</v>
      </c>
      <c r="G66" s="7">
        <v>90</v>
      </c>
      <c r="H66" s="7">
        <v>90</v>
      </c>
      <c r="I66" s="19" t="str">
        <f t="shared" si="0"/>
        <v>Xuất sắc</v>
      </c>
      <c r="J66" s="7">
        <v>90</v>
      </c>
      <c r="K66" s="19" t="str">
        <f t="shared" si="0"/>
        <v>Xuất sắc</v>
      </c>
    </row>
    <row r="67" spans="1:11" ht="15.75" x14ac:dyDescent="0.25">
      <c r="A67" s="7">
        <v>55</v>
      </c>
      <c r="B67" s="21" t="s">
        <v>179</v>
      </c>
      <c r="C67" s="17" t="s">
        <v>88</v>
      </c>
      <c r="D67" s="18">
        <v>37279</v>
      </c>
      <c r="E67" s="7">
        <v>80</v>
      </c>
      <c r="F67" s="7">
        <v>80</v>
      </c>
      <c r="G67" s="7">
        <v>80</v>
      </c>
      <c r="H67" s="7">
        <v>80</v>
      </c>
      <c r="I67" s="19" t="str">
        <f t="shared" si="0"/>
        <v>Tốt</v>
      </c>
      <c r="J67" s="7">
        <v>80</v>
      </c>
      <c r="K67" s="19" t="str">
        <f t="shared" si="0"/>
        <v>Tốt</v>
      </c>
    </row>
    <row r="68" spans="1:11" ht="15.75" x14ac:dyDescent="0.25">
      <c r="A68" s="7">
        <v>56</v>
      </c>
      <c r="B68" s="21" t="s">
        <v>180</v>
      </c>
      <c r="C68" s="17" t="s">
        <v>89</v>
      </c>
      <c r="D68" s="18">
        <v>37608</v>
      </c>
      <c r="E68" s="7">
        <v>80</v>
      </c>
      <c r="F68" s="7">
        <v>80</v>
      </c>
      <c r="G68" s="7">
        <v>80</v>
      </c>
      <c r="H68" s="7">
        <v>80</v>
      </c>
      <c r="I68" s="19" t="str">
        <f t="shared" si="0"/>
        <v>Tốt</v>
      </c>
      <c r="J68" s="7">
        <v>80</v>
      </c>
      <c r="K68" s="19" t="str">
        <f t="shared" si="0"/>
        <v>Tốt</v>
      </c>
    </row>
    <row r="69" spans="1:11" ht="15.75" x14ac:dyDescent="0.25">
      <c r="A69" s="7">
        <v>57</v>
      </c>
      <c r="B69" s="21" t="s">
        <v>181</v>
      </c>
      <c r="C69" s="17" t="s">
        <v>90</v>
      </c>
      <c r="D69" s="18">
        <v>36945</v>
      </c>
      <c r="E69" s="7">
        <v>90</v>
      </c>
      <c r="F69" s="7">
        <v>90</v>
      </c>
      <c r="G69" s="7">
        <v>90</v>
      </c>
      <c r="H69" s="7">
        <v>90</v>
      </c>
      <c r="I69" s="19" t="str">
        <f t="shared" si="0"/>
        <v>Xuất sắc</v>
      </c>
      <c r="J69" s="7">
        <v>90</v>
      </c>
      <c r="K69" s="19" t="str">
        <f t="shared" si="0"/>
        <v>Xuất sắc</v>
      </c>
    </row>
    <row r="70" spans="1:11" ht="15.75" x14ac:dyDescent="0.25">
      <c r="A70" s="7">
        <v>58</v>
      </c>
      <c r="B70" s="21" t="s">
        <v>182</v>
      </c>
      <c r="C70" s="17" t="s">
        <v>91</v>
      </c>
      <c r="D70" s="18">
        <v>37522</v>
      </c>
      <c r="E70" s="7">
        <v>70</v>
      </c>
      <c r="F70" s="7">
        <v>80</v>
      </c>
      <c r="G70" s="7">
        <v>80</v>
      </c>
      <c r="H70" s="7">
        <v>80</v>
      </c>
      <c r="I70" s="19" t="str">
        <f t="shared" si="0"/>
        <v>Tốt</v>
      </c>
      <c r="J70" s="7">
        <v>80</v>
      </c>
      <c r="K70" s="19" t="str">
        <f t="shared" si="0"/>
        <v>Tốt</v>
      </c>
    </row>
    <row r="71" spans="1:11" ht="15.75" x14ac:dyDescent="0.25">
      <c r="A71" s="7">
        <v>59</v>
      </c>
      <c r="B71" s="21" t="s">
        <v>183</v>
      </c>
      <c r="C71" s="17" t="s">
        <v>92</v>
      </c>
      <c r="D71" s="18">
        <v>37465</v>
      </c>
      <c r="E71" s="7">
        <v>80</v>
      </c>
      <c r="F71" s="7">
        <v>80</v>
      </c>
      <c r="G71" s="7">
        <v>80</v>
      </c>
      <c r="H71" s="7">
        <v>80</v>
      </c>
      <c r="I71" s="19" t="str">
        <f t="shared" si="0"/>
        <v>Tốt</v>
      </c>
      <c r="J71" s="7">
        <v>80</v>
      </c>
      <c r="K71" s="19" t="str">
        <f t="shared" si="0"/>
        <v>Tốt</v>
      </c>
    </row>
    <row r="73" spans="1:11" ht="16.5" x14ac:dyDescent="0.25">
      <c r="A73" s="26" t="s">
        <v>31</v>
      </c>
      <c r="B73" s="26"/>
      <c r="C73" s="26"/>
    </row>
  </sheetData>
  <mergeCells count="16">
    <mergeCell ref="A6:K6"/>
    <mergeCell ref="A1:D1"/>
    <mergeCell ref="G1:K1"/>
    <mergeCell ref="A2:D2"/>
    <mergeCell ref="G2:K2"/>
    <mergeCell ref="A5:K5"/>
    <mergeCell ref="A73:C73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A6267-B256-4457-B06B-1AC68F978979}">
  <dimension ref="A1:K46"/>
  <sheetViews>
    <sheetView workbookViewId="0">
      <selection activeCell="N10" sqref="N10"/>
    </sheetView>
  </sheetViews>
  <sheetFormatPr defaultRowHeight="15" x14ac:dyDescent="0.25"/>
  <cols>
    <col min="1" max="1" width="6.125" style="5" customWidth="1"/>
    <col min="2" max="2" width="9" style="5"/>
    <col min="3" max="3" width="21.25" style="1" bestFit="1" customWidth="1"/>
    <col min="4" max="4" width="11.375" style="5" customWidth="1"/>
    <col min="5" max="5" width="6.875" style="5" bestFit="1" customWidth="1"/>
    <col min="6" max="8" width="5.375" style="5" bestFit="1" customWidth="1"/>
    <col min="9" max="9" width="9" style="1"/>
    <col min="10" max="10" width="5.375" style="5" bestFit="1" customWidth="1"/>
    <col min="11" max="16384" width="9" style="1"/>
  </cols>
  <sheetData>
    <row r="1" spans="1:11" ht="16.5" x14ac:dyDescent="0.25">
      <c r="A1" s="30" t="s">
        <v>0</v>
      </c>
      <c r="B1" s="30"/>
      <c r="C1" s="30"/>
      <c r="D1" s="30"/>
      <c r="G1" s="31" t="s">
        <v>2</v>
      </c>
      <c r="H1" s="31"/>
      <c r="I1" s="31"/>
      <c r="J1" s="31"/>
      <c r="K1" s="31"/>
    </row>
    <row r="2" spans="1:11" ht="16.5" x14ac:dyDescent="0.25">
      <c r="A2" s="32" t="s">
        <v>1</v>
      </c>
      <c r="B2" s="32"/>
      <c r="C2" s="32"/>
      <c r="D2" s="32"/>
      <c r="G2" s="31" t="s">
        <v>3</v>
      </c>
      <c r="H2" s="31"/>
      <c r="I2" s="31"/>
      <c r="J2" s="31"/>
      <c r="K2" s="3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10" spans="1:11" ht="15.75" x14ac:dyDescent="0.25">
      <c r="A10" s="33" t="s">
        <v>5</v>
      </c>
      <c r="B10" s="29" t="s">
        <v>6</v>
      </c>
      <c r="C10" s="29" t="s">
        <v>7</v>
      </c>
      <c r="D10" s="29" t="s">
        <v>8</v>
      </c>
      <c r="E10" s="6" t="s">
        <v>9</v>
      </c>
      <c r="F10" s="6" t="s">
        <v>9</v>
      </c>
      <c r="G10" s="6" t="s">
        <v>9</v>
      </c>
      <c r="H10" s="29" t="s">
        <v>13</v>
      </c>
      <c r="I10" s="29"/>
      <c r="J10" s="29" t="s">
        <v>13</v>
      </c>
      <c r="K10" s="29"/>
    </row>
    <row r="11" spans="1:11" ht="36.75" customHeight="1" x14ac:dyDescent="0.25">
      <c r="A11" s="33"/>
      <c r="B11" s="29"/>
      <c r="C11" s="29"/>
      <c r="D11" s="29"/>
      <c r="E11" s="6" t="s">
        <v>10</v>
      </c>
      <c r="F11" s="6" t="s">
        <v>11</v>
      </c>
      <c r="G11" s="6" t="s">
        <v>12</v>
      </c>
      <c r="H11" s="29" t="s">
        <v>14</v>
      </c>
      <c r="I11" s="29"/>
      <c r="J11" s="29" t="s">
        <v>29</v>
      </c>
      <c r="K11" s="29"/>
    </row>
    <row r="12" spans="1:11" ht="15.75" x14ac:dyDescent="0.25">
      <c r="A12" s="33"/>
      <c r="B12" s="29"/>
      <c r="C12" s="29"/>
      <c r="D12" s="29"/>
      <c r="E12" s="8"/>
      <c r="F12" s="8"/>
      <c r="G12" s="8"/>
      <c r="H12" s="6" t="s">
        <v>9</v>
      </c>
      <c r="I12" s="6" t="s">
        <v>15</v>
      </c>
      <c r="J12" s="6" t="s">
        <v>9</v>
      </c>
      <c r="K12" s="6" t="s">
        <v>15</v>
      </c>
    </row>
    <row r="13" spans="1:11" ht="15.75" x14ac:dyDescent="0.25">
      <c r="A13" s="7">
        <v>1</v>
      </c>
      <c r="B13" s="21" t="s">
        <v>184</v>
      </c>
      <c r="C13" s="17" t="s">
        <v>93</v>
      </c>
      <c r="D13" s="20">
        <v>37277</v>
      </c>
      <c r="E13" s="7">
        <v>80</v>
      </c>
      <c r="F13" s="7">
        <v>77</v>
      </c>
      <c r="G13" s="7">
        <v>77</v>
      </c>
      <c r="H13" s="7">
        <v>77</v>
      </c>
      <c r="I13" s="19" t="str">
        <f t="shared" ref="I13:K44" si="0">IF(H13&gt;=90,"Xuất sắc",IF(H13&gt;=80,"Tốt", IF(H13&gt;=65,"Khá",IF(H13&gt;=50,"Trung bình", IF(H13&gt;=35, "Yếu", "Kém")))))</f>
        <v>Khá</v>
      </c>
      <c r="J13" s="7">
        <v>77</v>
      </c>
      <c r="K13" s="19" t="str">
        <f t="shared" si="0"/>
        <v>Khá</v>
      </c>
    </row>
    <row r="14" spans="1:11" ht="15.75" x14ac:dyDescent="0.25">
      <c r="A14" s="7">
        <v>2</v>
      </c>
      <c r="B14" s="21" t="s">
        <v>185</v>
      </c>
      <c r="C14" s="17" t="s">
        <v>94</v>
      </c>
      <c r="D14" s="20">
        <v>37496</v>
      </c>
      <c r="E14" s="7">
        <v>84</v>
      </c>
      <c r="F14" s="7">
        <v>77</v>
      </c>
      <c r="G14" s="7">
        <v>77</v>
      </c>
      <c r="H14" s="7">
        <v>77</v>
      </c>
      <c r="I14" s="19" t="str">
        <f t="shared" si="0"/>
        <v>Khá</v>
      </c>
      <c r="J14" s="7">
        <v>77</v>
      </c>
      <c r="K14" s="19" t="str">
        <f t="shared" si="0"/>
        <v>Khá</v>
      </c>
    </row>
    <row r="15" spans="1:11" ht="15.75" x14ac:dyDescent="0.25">
      <c r="A15" s="7">
        <v>3</v>
      </c>
      <c r="B15" s="21" t="s">
        <v>186</v>
      </c>
      <c r="C15" s="17" t="s">
        <v>95</v>
      </c>
      <c r="D15" s="20">
        <v>37453</v>
      </c>
      <c r="E15" s="7">
        <v>90</v>
      </c>
      <c r="F15" s="7">
        <v>90</v>
      </c>
      <c r="G15" s="7">
        <v>90</v>
      </c>
      <c r="H15" s="7">
        <v>90</v>
      </c>
      <c r="I15" s="19" t="str">
        <f t="shared" si="0"/>
        <v>Xuất sắc</v>
      </c>
      <c r="J15" s="7">
        <v>90</v>
      </c>
      <c r="K15" s="19" t="str">
        <f t="shared" si="0"/>
        <v>Xuất sắc</v>
      </c>
    </row>
    <row r="16" spans="1:11" ht="15.75" x14ac:dyDescent="0.25">
      <c r="A16" s="7">
        <v>4</v>
      </c>
      <c r="B16" s="21" t="s">
        <v>187</v>
      </c>
      <c r="C16" s="17" t="s">
        <v>96</v>
      </c>
      <c r="D16" s="20">
        <v>37334</v>
      </c>
      <c r="E16" s="7">
        <v>90</v>
      </c>
      <c r="F16" s="7">
        <v>90</v>
      </c>
      <c r="G16" s="7">
        <v>90</v>
      </c>
      <c r="H16" s="7">
        <v>90</v>
      </c>
      <c r="I16" s="19" t="str">
        <f t="shared" si="0"/>
        <v>Xuất sắc</v>
      </c>
      <c r="J16" s="7">
        <v>90</v>
      </c>
      <c r="K16" s="19" t="str">
        <f t="shared" si="0"/>
        <v>Xuất sắc</v>
      </c>
    </row>
    <row r="17" spans="1:11" ht="15.75" x14ac:dyDescent="0.25">
      <c r="A17" s="7">
        <v>5</v>
      </c>
      <c r="B17" s="21" t="s">
        <v>188</v>
      </c>
      <c r="C17" s="17" t="s">
        <v>97</v>
      </c>
      <c r="D17" s="20">
        <v>37453</v>
      </c>
      <c r="E17" s="7">
        <v>85</v>
      </c>
      <c r="F17" s="7">
        <v>82</v>
      </c>
      <c r="G17" s="7">
        <v>82</v>
      </c>
      <c r="H17" s="7">
        <v>82</v>
      </c>
      <c r="I17" s="19" t="str">
        <f t="shared" si="0"/>
        <v>Tốt</v>
      </c>
      <c r="J17" s="7">
        <v>82</v>
      </c>
      <c r="K17" s="19" t="str">
        <f t="shared" si="0"/>
        <v>Tốt</v>
      </c>
    </row>
    <row r="18" spans="1:11" ht="15.75" x14ac:dyDescent="0.25">
      <c r="A18" s="7">
        <v>6</v>
      </c>
      <c r="B18" s="21" t="s">
        <v>189</v>
      </c>
      <c r="C18" s="17" t="s">
        <v>98</v>
      </c>
      <c r="D18" s="20">
        <v>37451</v>
      </c>
      <c r="E18" s="7">
        <v>80</v>
      </c>
      <c r="F18" s="7">
        <v>77</v>
      </c>
      <c r="G18" s="7">
        <v>77</v>
      </c>
      <c r="H18" s="7">
        <v>77</v>
      </c>
      <c r="I18" s="19" t="str">
        <f t="shared" si="0"/>
        <v>Khá</v>
      </c>
      <c r="J18" s="7">
        <v>77</v>
      </c>
      <c r="K18" s="19" t="str">
        <f t="shared" si="0"/>
        <v>Khá</v>
      </c>
    </row>
    <row r="19" spans="1:11" ht="15.75" x14ac:dyDescent="0.25">
      <c r="A19" s="7">
        <v>7</v>
      </c>
      <c r="B19" s="21" t="s">
        <v>190</v>
      </c>
      <c r="C19" s="17" t="s">
        <v>99</v>
      </c>
      <c r="D19" s="20">
        <v>37614</v>
      </c>
      <c r="E19" s="7">
        <v>67</v>
      </c>
      <c r="F19" s="7">
        <v>77</v>
      </c>
      <c r="G19" s="7">
        <v>77</v>
      </c>
      <c r="H19" s="7">
        <v>77</v>
      </c>
      <c r="I19" s="19" t="str">
        <f t="shared" si="0"/>
        <v>Khá</v>
      </c>
      <c r="J19" s="7">
        <v>77</v>
      </c>
      <c r="K19" s="19" t="str">
        <f t="shared" si="0"/>
        <v>Khá</v>
      </c>
    </row>
    <row r="20" spans="1:11" ht="15.75" x14ac:dyDescent="0.25">
      <c r="A20" s="7">
        <v>8</v>
      </c>
      <c r="B20" s="21" t="s">
        <v>191</v>
      </c>
      <c r="C20" s="17" t="s">
        <v>100</v>
      </c>
      <c r="D20" s="20">
        <v>37279</v>
      </c>
      <c r="E20" s="7">
        <v>80</v>
      </c>
      <c r="F20" s="7">
        <v>80</v>
      </c>
      <c r="G20" s="7">
        <v>80</v>
      </c>
      <c r="H20" s="7">
        <v>80</v>
      </c>
      <c r="I20" s="19" t="str">
        <f t="shared" si="0"/>
        <v>Tốt</v>
      </c>
      <c r="J20" s="7">
        <v>80</v>
      </c>
      <c r="K20" s="19" t="str">
        <f t="shared" si="0"/>
        <v>Tốt</v>
      </c>
    </row>
    <row r="21" spans="1:11" ht="15.75" x14ac:dyDescent="0.25">
      <c r="A21" s="7">
        <v>9</v>
      </c>
      <c r="B21" s="21" t="s">
        <v>192</v>
      </c>
      <c r="C21" s="17" t="s">
        <v>101</v>
      </c>
      <c r="D21" s="20">
        <v>37568</v>
      </c>
      <c r="E21" s="7">
        <v>77</v>
      </c>
      <c r="F21" s="7">
        <v>77</v>
      </c>
      <c r="G21" s="7">
        <v>77</v>
      </c>
      <c r="H21" s="7">
        <v>77</v>
      </c>
      <c r="I21" s="19" t="str">
        <f t="shared" si="0"/>
        <v>Khá</v>
      </c>
      <c r="J21" s="7">
        <v>77</v>
      </c>
      <c r="K21" s="19" t="str">
        <f t="shared" si="0"/>
        <v>Khá</v>
      </c>
    </row>
    <row r="22" spans="1:11" ht="15.75" x14ac:dyDescent="0.25">
      <c r="A22" s="7">
        <v>10</v>
      </c>
      <c r="B22" s="21" t="s">
        <v>193</v>
      </c>
      <c r="C22" s="17" t="s">
        <v>102</v>
      </c>
      <c r="D22" s="20">
        <v>37531</v>
      </c>
      <c r="E22" s="7">
        <v>70</v>
      </c>
      <c r="F22" s="7">
        <v>80</v>
      </c>
      <c r="G22" s="7">
        <v>80</v>
      </c>
      <c r="H22" s="7">
        <v>80</v>
      </c>
      <c r="I22" s="19" t="str">
        <f t="shared" si="0"/>
        <v>Tốt</v>
      </c>
      <c r="J22" s="7">
        <v>80</v>
      </c>
      <c r="K22" s="19" t="str">
        <f t="shared" si="0"/>
        <v>Tốt</v>
      </c>
    </row>
    <row r="23" spans="1:11" ht="15.75" x14ac:dyDescent="0.25">
      <c r="A23" s="7">
        <v>11</v>
      </c>
      <c r="B23" s="21" t="s">
        <v>194</v>
      </c>
      <c r="C23" s="17" t="s">
        <v>103</v>
      </c>
      <c r="D23" s="20">
        <v>37466</v>
      </c>
      <c r="E23" s="7">
        <v>90</v>
      </c>
      <c r="F23" s="7">
        <v>90</v>
      </c>
      <c r="G23" s="7">
        <v>90</v>
      </c>
      <c r="H23" s="7">
        <v>90</v>
      </c>
      <c r="I23" s="19" t="str">
        <f t="shared" si="0"/>
        <v>Xuất sắc</v>
      </c>
      <c r="J23" s="7">
        <v>90</v>
      </c>
      <c r="K23" s="19" t="str">
        <f t="shared" si="0"/>
        <v>Xuất sắc</v>
      </c>
    </row>
    <row r="24" spans="1:11" ht="15.75" x14ac:dyDescent="0.25">
      <c r="A24" s="7">
        <v>12</v>
      </c>
      <c r="B24" s="21" t="s">
        <v>195</v>
      </c>
      <c r="C24" s="17" t="s">
        <v>104</v>
      </c>
      <c r="D24" s="20">
        <v>37557</v>
      </c>
      <c r="E24" s="7">
        <v>0</v>
      </c>
      <c r="F24" s="7">
        <v>0</v>
      </c>
      <c r="G24" s="7">
        <v>0</v>
      </c>
      <c r="H24" s="7">
        <v>0</v>
      </c>
      <c r="I24" s="19" t="str">
        <f t="shared" si="0"/>
        <v>Kém</v>
      </c>
      <c r="J24" s="7">
        <v>0</v>
      </c>
      <c r="K24" s="19" t="str">
        <f t="shared" si="0"/>
        <v>Kém</v>
      </c>
    </row>
    <row r="25" spans="1:11" ht="15.75" x14ac:dyDescent="0.25">
      <c r="A25" s="7">
        <v>13</v>
      </c>
      <c r="B25" s="21" t="s">
        <v>196</v>
      </c>
      <c r="C25" s="17" t="s">
        <v>105</v>
      </c>
      <c r="D25" s="20">
        <v>37595</v>
      </c>
      <c r="E25" s="7">
        <v>80</v>
      </c>
      <c r="F25" s="7">
        <v>80</v>
      </c>
      <c r="G25" s="7">
        <v>80</v>
      </c>
      <c r="H25" s="7">
        <v>80</v>
      </c>
      <c r="I25" s="19" t="str">
        <f t="shared" si="0"/>
        <v>Tốt</v>
      </c>
      <c r="J25" s="7">
        <v>80</v>
      </c>
      <c r="K25" s="19" t="str">
        <f t="shared" si="0"/>
        <v>Tốt</v>
      </c>
    </row>
    <row r="26" spans="1:11" ht="15.75" x14ac:dyDescent="0.25">
      <c r="A26" s="7">
        <v>14</v>
      </c>
      <c r="B26" s="21" t="s">
        <v>197</v>
      </c>
      <c r="C26" s="17" t="s">
        <v>106</v>
      </c>
      <c r="D26" s="20">
        <v>37297</v>
      </c>
      <c r="E26" s="7">
        <v>70</v>
      </c>
      <c r="F26" s="7">
        <v>80</v>
      </c>
      <c r="G26" s="7">
        <v>80</v>
      </c>
      <c r="H26" s="7">
        <v>80</v>
      </c>
      <c r="I26" s="19" t="str">
        <f t="shared" si="0"/>
        <v>Tốt</v>
      </c>
      <c r="J26" s="7">
        <v>80</v>
      </c>
      <c r="K26" s="19" t="str">
        <f t="shared" si="0"/>
        <v>Tốt</v>
      </c>
    </row>
    <row r="27" spans="1:11" ht="15.75" x14ac:dyDescent="0.25">
      <c r="A27" s="7">
        <v>15</v>
      </c>
      <c r="B27" s="21" t="s">
        <v>198</v>
      </c>
      <c r="C27" s="17" t="s">
        <v>107</v>
      </c>
      <c r="D27" s="20">
        <v>37064</v>
      </c>
      <c r="E27" s="7">
        <v>70</v>
      </c>
      <c r="F27" s="7">
        <v>80</v>
      </c>
      <c r="G27" s="7">
        <v>80</v>
      </c>
      <c r="H27" s="7">
        <v>80</v>
      </c>
      <c r="I27" s="19" t="str">
        <f t="shared" si="0"/>
        <v>Tốt</v>
      </c>
      <c r="J27" s="7">
        <v>80</v>
      </c>
      <c r="K27" s="19" t="str">
        <f t="shared" si="0"/>
        <v>Tốt</v>
      </c>
    </row>
    <row r="28" spans="1:11" ht="15.75" x14ac:dyDescent="0.25">
      <c r="A28" s="7">
        <v>16</v>
      </c>
      <c r="B28" s="21" t="s">
        <v>199</v>
      </c>
      <c r="C28" s="17" t="s">
        <v>108</v>
      </c>
      <c r="D28" s="20">
        <v>37152</v>
      </c>
      <c r="E28" s="7">
        <v>0</v>
      </c>
      <c r="F28" s="7">
        <v>0</v>
      </c>
      <c r="G28" s="7">
        <v>0</v>
      </c>
      <c r="H28" s="7">
        <v>0</v>
      </c>
      <c r="I28" s="19" t="str">
        <f t="shared" si="0"/>
        <v>Kém</v>
      </c>
      <c r="J28" s="7">
        <v>0</v>
      </c>
      <c r="K28" s="19" t="str">
        <f t="shared" si="0"/>
        <v>Kém</v>
      </c>
    </row>
    <row r="29" spans="1:11" ht="15.75" x14ac:dyDescent="0.25">
      <c r="A29" s="7">
        <v>17</v>
      </c>
      <c r="B29" s="21" t="s">
        <v>200</v>
      </c>
      <c r="C29" s="17" t="s">
        <v>109</v>
      </c>
      <c r="D29" s="20">
        <v>37275</v>
      </c>
      <c r="E29" s="7">
        <v>80</v>
      </c>
      <c r="F29" s="7">
        <v>90</v>
      </c>
      <c r="G29" s="7">
        <v>90</v>
      </c>
      <c r="H29" s="7">
        <v>90</v>
      </c>
      <c r="I29" s="19" t="str">
        <f t="shared" si="0"/>
        <v>Xuất sắc</v>
      </c>
      <c r="J29" s="7">
        <v>90</v>
      </c>
      <c r="K29" s="19" t="str">
        <f t="shared" si="0"/>
        <v>Xuất sắc</v>
      </c>
    </row>
    <row r="30" spans="1:11" ht="15.75" x14ac:dyDescent="0.25">
      <c r="A30" s="7">
        <v>18</v>
      </c>
      <c r="B30" s="21" t="s">
        <v>201</v>
      </c>
      <c r="C30" s="17" t="s">
        <v>110</v>
      </c>
      <c r="D30" s="20">
        <v>37440</v>
      </c>
      <c r="E30" s="7">
        <v>80</v>
      </c>
      <c r="F30" s="7">
        <v>77</v>
      </c>
      <c r="G30" s="7">
        <v>77</v>
      </c>
      <c r="H30" s="7">
        <v>77</v>
      </c>
      <c r="I30" s="19" t="str">
        <f t="shared" si="0"/>
        <v>Khá</v>
      </c>
      <c r="J30" s="7">
        <v>77</v>
      </c>
      <c r="K30" s="19" t="str">
        <f t="shared" si="0"/>
        <v>Khá</v>
      </c>
    </row>
    <row r="31" spans="1:11" ht="15.75" x14ac:dyDescent="0.25">
      <c r="A31" s="7">
        <v>19</v>
      </c>
      <c r="B31" s="21" t="s">
        <v>202</v>
      </c>
      <c r="C31" s="17" t="s">
        <v>111</v>
      </c>
      <c r="D31" s="20">
        <v>37347</v>
      </c>
      <c r="E31" s="7">
        <v>80</v>
      </c>
      <c r="F31" s="7">
        <v>90</v>
      </c>
      <c r="G31" s="7">
        <v>90</v>
      </c>
      <c r="H31" s="7">
        <v>90</v>
      </c>
      <c r="I31" s="19" t="str">
        <f t="shared" si="0"/>
        <v>Xuất sắc</v>
      </c>
      <c r="J31" s="7">
        <v>90</v>
      </c>
      <c r="K31" s="19" t="str">
        <f t="shared" si="0"/>
        <v>Xuất sắc</v>
      </c>
    </row>
    <row r="32" spans="1:11" ht="15.75" x14ac:dyDescent="0.25">
      <c r="A32" s="7">
        <v>20</v>
      </c>
      <c r="B32" s="21" t="s">
        <v>203</v>
      </c>
      <c r="C32" s="17" t="s">
        <v>112</v>
      </c>
      <c r="D32" s="20">
        <v>37499</v>
      </c>
      <c r="E32" s="7">
        <v>90</v>
      </c>
      <c r="F32" s="7">
        <v>90</v>
      </c>
      <c r="G32" s="7">
        <v>90</v>
      </c>
      <c r="H32" s="7">
        <v>90</v>
      </c>
      <c r="I32" s="19" t="str">
        <f t="shared" si="0"/>
        <v>Xuất sắc</v>
      </c>
      <c r="J32" s="7">
        <v>90</v>
      </c>
      <c r="K32" s="19" t="str">
        <f t="shared" si="0"/>
        <v>Xuất sắc</v>
      </c>
    </row>
    <row r="33" spans="1:11" ht="15.75" x14ac:dyDescent="0.25">
      <c r="A33" s="7">
        <v>21</v>
      </c>
      <c r="B33" s="21" t="s">
        <v>204</v>
      </c>
      <c r="C33" s="17" t="s">
        <v>113</v>
      </c>
      <c r="D33" s="20">
        <v>37545</v>
      </c>
      <c r="E33" s="7">
        <v>80</v>
      </c>
      <c r="F33" s="7">
        <v>90</v>
      </c>
      <c r="G33" s="7">
        <v>90</v>
      </c>
      <c r="H33" s="7">
        <v>90</v>
      </c>
      <c r="I33" s="19" t="str">
        <f t="shared" si="0"/>
        <v>Xuất sắc</v>
      </c>
      <c r="J33" s="7">
        <v>90</v>
      </c>
      <c r="K33" s="19" t="str">
        <f t="shared" si="0"/>
        <v>Xuất sắc</v>
      </c>
    </row>
    <row r="34" spans="1:11" ht="15.75" x14ac:dyDescent="0.25">
      <c r="A34" s="7">
        <v>22</v>
      </c>
      <c r="B34" s="21" t="s">
        <v>205</v>
      </c>
      <c r="C34" s="17" t="s">
        <v>114</v>
      </c>
      <c r="D34" s="20">
        <v>37433</v>
      </c>
      <c r="E34" s="7">
        <v>0</v>
      </c>
      <c r="F34" s="7">
        <v>0</v>
      </c>
      <c r="G34" s="7">
        <v>0</v>
      </c>
      <c r="H34" s="7">
        <v>0</v>
      </c>
      <c r="I34" s="19" t="str">
        <f t="shared" si="0"/>
        <v>Kém</v>
      </c>
      <c r="J34" s="7">
        <v>0</v>
      </c>
      <c r="K34" s="19" t="str">
        <f t="shared" si="0"/>
        <v>Kém</v>
      </c>
    </row>
    <row r="35" spans="1:11" ht="15.75" x14ac:dyDescent="0.25">
      <c r="A35" s="7">
        <v>23</v>
      </c>
      <c r="B35" s="21" t="s">
        <v>206</v>
      </c>
      <c r="C35" s="17" t="s">
        <v>115</v>
      </c>
      <c r="D35" s="20">
        <v>37442</v>
      </c>
      <c r="E35" s="7">
        <v>80</v>
      </c>
      <c r="F35" s="7">
        <v>80</v>
      </c>
      <c r="G35" s="7">
        <v>80</v>
      </c>
      <c r="H35" s="7">
        <v>80</v>
      </c>
      <c r="I35" s="19" t="str">
        <f t="shared" si="0"/>
        <v>Tốt</v>
      </c>
      <c r="J35" s="7">
        <v>80</v>
      </c>
      <c r="K35" s="19" t="str">
        <f t="shared" si="0"/>
        <v>Tốt</v>
      </c>
    </row>
    <row r="36" spans="1:11" ht="15.75" x14ac:dyDescent="0.25">
      <c r="A36" s="7">
        <v>24</v>
      </c>
      <c r="B36" s="21" t="s">
        <v>207</v>
      </c>
      <c r="C36" s="17" t="s">
        <v>116</v>
      </c>
      <c r="D36" s="20">
        <v>37574</v>
      </c>
      <c r="E36" s="7">
        <v>80</v>
      </c>
      <c r="F36" s="7">
        <v>77</v>
      </c>
      <c r="G36" s="7">
        <v>77</v>
      </c>
      <c r="H36" s="7">
        <v>77</v>
      </c>
      <c r="I36" s="19" t="str">
        <f t="shared" si="0"/>
        <v>Khá</v>
      </c>
      <c r="J36" s="7">
        <v>77</v>
      </c>
      <c r="K36" s="19" t="str">
        <f t="shared" si="0"/>
        <v>Khá</v>
      </c>
    </row>
    <row r="37" spans="1:11" ht="15.75" x14ac:dyDescent="0.25">
      <c r="A37" s="7">
        <v>25</v>
      </c>
      <c r="B37" s="21" t="s">
        <v>208</v>
      </c>
      <c r="C37" s="17" t="s">
        <v>117</v>
      </c>
      <c r="D37" s="20">
        <v>37257</v>
      </c>
      <c r="E37" s="7">
        <v>90</v>
      </c>
      <c r="F37" s="7">
        <v>90</v>
      </c>
      <c r="G37" s="7">
        <v>90</v>
      </c>
      <c r="H37" s="7">
        <v>90</v>
      </c>
      <c r="I37" s="19" t="str">
        <f t="shared" si="0"/>
        <v>Xuất sắc</v>
      </c>
      <c r="J37" s="7">
        <v>90</v>
      </c>
      <c r="K37" s="19" t="str">
        <f t="shared" si="0"/>
        <v>Xuất sắc</v>
      </c>
    </row>
    <row r="38" spans="1:11" ht="15.75" x14ac:dyDescent="0.25">
      <c r="A38" s="7">
        <v>26</v>
      </c>
      <c r="B38" s="21" t="s">
        <v>209</v>
      </c>
      <c r="C38" s="17" t="s">
        <v>118</v>
      </c>
      <c r="D38" s="20">
        <v>37321</v>
      </c>
      <c r="E38" s="7">
        <v>80</v>
      </c>
      <c r="F38" s="7">
        <v>90</v>
      </c>
      <c r="G38" s="7">
        <v>90</v>
      </c>
      <c r="H38" s="7">
        <v>90</v>
      </c>
      <c r="I38" s="19" t="str">
        <f t="shared" si="0"/>
        <v>Xuất sắc</v>
      </c>
      <c r="J38" s="7">
        <v>90</v>
      </c>
      <c r="K38" s="19" t="str">
        <f t="shared" si="0"/>
        <v>Xuất sắc</v>
      </c>
    </row>
    <row r="39" spans="1:11" ht="15.75" x14ac:dyDescent="0.25">
      <c r="A39" s="7">
        <v>27</v>
      </c>
      <c r="B39" s="21" t="s">
        <v>210</v>
      </c>
      <c r="C39" s="17" t="s">
        <v>119</v>
      </c>
      <c r="D39" s="20">
        <v>37282</v>
      </c>
      <c r="E39" s="7">
        <v>90</v>
      </c>
      <c r="F39" s="7">
        <v>90</v>
      </c>
      <c r="G39" s="7">
        <v>90</v>
      </c>
      <c r="H39" s="7">
        <v>90</v>
      </c>
      <c r="I39" s="19" t="str">
        <f t="shared" si="0"/>
        <v>Xuất sắc</v>
      </c>
      <c r="J39" s="7">
        <v>90</v>
      </c>
      <c r="K39" s="19" t="str">
        <f t="shared" si="0"/>
        <v>Xuất sắc</v>
      </c>
    </row>
    <row r="40" spans="1:11" ht="15.75" x14ac:dyDescent="0.25">
      <c r="A40" s="7">
        <v>28</v>
      </c>
      <c r="B40" s="21" t="s">
        <v>211</v>
      </c>
      <c r="C40" s="17" t="s">
        <v>120</v>
      </c>
      <c r="D40" s="20">
        <v>37472</v>
      </c>
      <c r="E40" s="7">
        <v>80</v>
      </c>
      <c r="F40" s="7">
        <v>90</v>
      </c>
      <c r="G40" s="7">
        <v>90</v>
      </c>
      <c r="H40" s="7">
        <v>90</v>
      </c>
      <c r="I40" s="19" t="str">
        <f t="shared" si="0"/>
        <v>Xuất sắc</v>
      </c>
      <c r="J40" s="7">
        <v>90</v>
      </c>
      <c r="K40" s="19" t="str">
        <f t="shared" si="0"/>
        <v>Xuất sắc</v>
      </c>
    </row>
    <row r="41" spans="1:11" ht="15.75" x14ac:dyDescent="0.25">
      <c r="A41" s="7">
        <v>29</v>
      </c>
      <c r="B41" s="21" t="s">
        <v>212</v>
      </c>
      <c r="C41" s="17" t="s">
        <v>121</v>
      </c>
      <c r="D41" s="20">
        <v>37540</v>
      </c>
      <c r="E41" s="7">
        <v>90</v>
      </c>
      <c r="F41" s="7">
        <v>90</v>
      </c>
      <c r="G41" s="7">
        <v>90</v>
      </c>
      <c r="H41" s="7">
        <v>90</v>
      </c>
      <c r="I41" s="19" t="str">
        <f t="shared" si="0"/>
        <v>Xuất sắc</v>
      </c>
      <c r="J41" s="7">
        <v>90</v>
      </c>
      <c r="K41" s="19" t="str">
        <f t="shared" si="0"/>
        <v>Xuất sắc</v>
      </c>
    </row>
    <row r="42" spans="1:11" ht="15.75" x14ac:dyDescent="0.25">
      <c r="A42" s="7">
        <v>30</v>
      </c>
      <c r="B42" s="21" t="s">
        <v>213</v>
      </c>
      <c r="C42" s="17" t="s">
        <v>122</v>
      </c>
      <c r="D42" s="20">
        <v>37276</v>
      </c>
      <c r="E42" s="7">
        <v>80</v>
      </c>
      <c r="F42" s="7">
        <v>80</v>
      </c>
      <c r="G42" s="7">
        <v>80</v>
      </c>
      <c r="H42" s="7">
        <v>80</v>
      </c>
      <c r="I42" s="19" t="str">
        <f t="shared" si="0"/>
        <v>Tốt</v>
      </c>
      <c r="J42" s="7">
        <v>80</v>
      </c>
      <c r="K42" s="19" t="str">
        <f t="shared" si="0"/>
        <v>Tốt</v>
      </c>
    </row>
    <row r="43" spans="1:11" ht="15.75" x14ac:dyDescent="0.25">
      <c r="A43" s="7">
        <v>31</v>
      </c>
      <c r="B43" s="21" t="s">
        <v>214</v>
      </c>
      <c r="C43" s="17" t="s">
        <v>123</v>
      </c>
      <c r="D43" s="20">
        <v>37545</v>
      </c>
      <c r="E43" s="7">
        <v>80</v>
      </c>
      <c r="F43" s="7">
        <v>80</v>
      </c>
      <c r="G43" s="7">
        <v>80</v>
      </c>
      <c r="H43" s="7">
        <v>80</v>
      </c>
      <c r="I43" s="19" t="str">
        <f t="shared" si="0"/>
        <v>Tốt</v>
      </c>
      <c r="J43" s="7">
        <v>80</v>
      </c>
      <c r="K43" s="19" t="str">
        <f t="shared" si="0"/>
        <v>Tốt</v>
      </c>
    </row>
    <row r="44" spans="1:11" ht="15.75" x14ac:dyDescent="0.25">
      <c r="A44" s="7">
        <v>32</v>
      </c>
      <c r="B44" s="21" t="s">
        <v>215</v>
      </c>
      <c r="C44" s="17" t="s">
        <v>124</v>
      </c>
      <c r="D44" s="20">
        <v>37344</v>
      </c>
      <c r="E44" s="7">
        <v>80</v>
      </c>
      <c r="F44" s="7">
        <v>90</v>
      </c>
      <c r="G44" s="7">
        <v>90</v>
      </c>
      <c r="H44" s="7">
        <v>90</v>
      </c>
      <c r="I44" s="19" t="str">
        <f t="shared" si="0"/>
        <v>Xuất sắc</v>
      </c>
      <c r="J44" s="7">
        <v>90</v>
      </c>
      <c r="K44" s="19" t="str">
        <f t="shared" si="0"/>
        <v>Xuất sắc</v>
      </c>
    </row>
    <row r="46" spans="1:11" ht="16.5" x14ac:dyDescent="0.25">
      <c r="A46" s="26" t="s">
        <v>30</v>
      </c>
      <c r="B46" s="26"/>
      <c r="C46" s="26"/>
      <c r="D46" s="1"/>
    </row>
  </sheetData>
  <mergeCells count="16">
    <mergeCell ref="A6:K6"/>
    <mergeCell ref="A1:D1"/>
    <mergeCell ref="G1:K1"/>
    <mergeCell ref="A2:D2"/>
    <mergeCell ref="G2:K2"/>
    <mergeCell ref="A5:K5"/>
    <mergeCell ref="A46:C4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F719-030E-41A0-B82B-4AD3A0F9AD15}">
  <dimension ref="A1:K19"/>
  <sheetViews>
    <sheetView workbookViewId="0">
      <selection activeCell="N10" sqref="N10"/>
    </sheetView>
  </sheetViews>
  <sheetFormatPr defaultRowHeight="15" x14ac:dyDescent="0.25"/>
  <cols>
    <col min="1" max="1" width="6.125" style="5" customWidth="1"/>
    <col min="2" max="2" width="9" style="5"/>
    <col min="3" max="3" width="21.25" style="1" bestFit="1" customWidth="1"/>
    <col min="4" max="4" width="11.375" style="5" customWidth="1"/>
    <col min="5" max="5" width="6.875" style="5" bestFit="1" customWidth="1"/>
    <col min="6" max="8" width="5.375" style="5" bestFit="1" customWidth="1"/>
    <col min="9" max="9" width="9" style="1"/>
    <col min="10" max="10" width="5.375" style="5" bestFit="1" customWidth="1"/>
    <col min="11" max="16384" width="9" style="1"/>
  </cols>
  <sheetData>
    <row r="1" spans="1:11" ht="16.5" x14ac:dyDescent="0.25">
      <c r="A1" s="30" t="s">
        <v>0</v>
      </c>
      <c r="B1" s="30"/>
      <c r="C1" s="30"/>
      <c r="D1" s="30"/>
      <c r="G1" s="31" t="s">
        <v>2</v>
      </c>
      <c r="H1" s="31"/>
      <c r="I1" s="31"/>
      <c r="J1" s="31"/>
      <c r="K1" s="31"/>
    </row>
    <row r="2" spans="1:11" ht="16.5" x14ac:dyDescent="0.25">
      <c r="A2" s="32" t="s">
        <v>1</v>
      </c>
      <c r="B2" s="32"/>
      <c r="C2" s="32"/>
      <c r="D2" s="32"/>
      <c r="G2" s="31" t="s">
        <v>3</v>
      </c>
      <c r="H2" s="31"/>
      <c r="I2" s="31"/>
      <c r="J2" s="31"/>
      <c r="K2" s="3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231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10" spans="1:11" ht="15.75" x14ac:dyDescent="0.25">
      <c r="A10" s="33" t="s">
        <v>5</v>
      </c>
      <c r="B10" s="29" t="s">
        <v>6</v>
      </c>
      <c r="C10" s="29" t="s">
        <v>7</v>
      </c>
      <c r="D10" s="29" t="s">
        <v>8</v>
      </c>
      <c r="E10" s="6" t="s">
        <v>9</v>
      </c>
      <c r="F10" s="6" t="s">
        <v>9</v>
      </c>
      <c r="G10" s="6" t="s">
        <v>9</v>
      </c>
      <c r="H10" s="29" t="s">
        <v>13</v>
      </c>
      <c r="I10" s="29"/>
      <c r="J10" s="29" t="s">
        <v>13</v>
      </c>
      <c r="K10" s="29"/>
    </row>
    <row r="11" spans="1:11" ht="36.75" customHeight="1" x14ac:dyDescent="0.25">
      <c r="A11" s="33"/>
      <c r="B11" s="29"/>
      <c r="C11" s="29"/>
      <c r="D11" s="29"/>
      <c r="E11" s="6" t="s">
        <v>10</v>
      </c>
      <c r="F11" s="6" t="s">
        <v>11</v>
      </c>
      <c r="G11" s="6" t="s">
        <v>12</v>
      </c>
      <c r="H11" s="29" t="s">
        <v>14</v>
      </c>
      <c r="I11" s="29"/>
      <c r="J11" s="29" t="s">
        <v>29</v>
      </c>
      <c r="K11" s="29"/>
    </row>
    <row r="12" spans="1:11" ht="15.75" x14ac:dyDescent="0.25">
      <c r="A12" s="33"/>
      <c r="B12" s="29"/>
      <c r="C12" s="29"/>
      <c r="D12" s="29"/>
      <c r="E12" s="8"/>
      <c r="F12" s="8"/>
      <c r="G12" s="8"/>
      <c r="H12" s="6" t="s">
        <v>9</v>
      </c>
      <c r="I12" s="6" t="s">
        <v>15</v>
      </c>
      <c r="J12" s="6" t="s">
        <v>9</v>
      </c>
      <c r="K12" s="6" t="s">
        <v>15</v>
      </c>
    </row>
    <row r="13" spans="1:11" ht="15.75" x14ac:dyDescent="0.25">
      <c r="A13" s="7">
        <v>1</v>
      </c>
      <c r="B13" s="22" t="s">
        <v>216</v>
      </c>
      <c r="C13" s="23" t="s">
        <v>217</v>
      </c>
      <c r="D13" s="24">
        <v>37655</v>
      </c>
      <c r="E13" s="23">
        <v>80</v>
      </c>
      <c r="F13" s="23">
        <v>80</v>
      </c>
      <c r="G13" s="23">
        <v>80</v>
      </c>
      <c r="H13" s="23">
        <v>80</v>
      </c>
      <c r="I13" s="19" t="str">
        <f t="shared" ref="I13:K17" si="0">IF(H13&gt;=90,"Xuất sắc",IF(H13&gt;=80,"Tốt", IF(H13&gt;=65,"Khá",IF(H13&gt;=50,"Trung bình", IF(H13&gt;=35, "Yếu", "Kém")))))</f>
        <v>Tốt</v>
      </c>
      <c r="J13" s="23">
        <f t="shared" ref="J13:J17" si="1">H13</f>
        <v>80</v>
      </c>
      <c r="K13" s="19" t="str">
        <f t="shared" si="0"/>
        <v>Tốt</v>
      </c>
    </row>
    <row r="14" spans="1:11" ht="15.75" x14ac:dyDescent="0.25">
      <c r="A14" s="7">
        <v>2</v>
      </c>
      <c r="B14" s="22" t="s">
        <v>218</v>
      </c>
      <c r="C14" s="23" t="s">
        <v>219</v>
      </c>
      <c r="D14" s="24">
        <v>37811</v>
      </c>
      <c r="E14" s="23">
        <v>90</v>
      </c>
      <c r="F14" s="23">
        <v>90</v>
      </c>
      <c r="G14" s="23">
        <v>90</v>
      </c>
      <c r="H14" s="23">
        <v>90</v>
      </c>
      <c r="I14" s="19" t="str">
        <f t="shared" si="0"/>
        <v>Xuất sắc</v>
      </c>
      <c r="J14" s="23">
        <f t="shared" si="1"/>
        <v>90</v>
      </c>
      <c r="K14" s="19" t="str">
        <f t="shared" si="0"/>
        <v>Xuất sắc</v>
      </c>
    </row>
    <row r="15" spans="1:11" ht="15.75" x14ac:dyDescent="0.25">
      <c r="A15" s="7">
        <v>3</v>
      </c>
      <c r="B15" s="22" t="s">
        <v>220</v>
      </c>
      <c r="C15" s="23" t="s">
        <v>221</v>
      </c>
      <c r="D15" s="24">
        <v>37914</v>
      </c>
      <c r="E15" s="23">
        <v>90</v>
      </c>
      <c r="F15" s="23">
        <v>90</v>
      </c>
      <c r="G15" s="23">
        <v>90</v>
      </c>
      <c r="H15" s="23">
        <v>90</v>
      </c>
      <c r="I15" s="19" t="str">
        <f t="shared" si="0"/>
        <v>Xuất sắc</v>
      </c>
      <c r="J15" s="23">
        <f t="shared" si="1"/>
        <v>90</v>
      </c>
      <c r="K15" s="19" t="str">
        <f t="shared" si="0"/>
        <v>Xuất sắc</v>
      </c>
    </row>
    <row r="16" spans="1:11" ht="15.75" x14ac:dyDescent="0.25">
      <c r="A16" s="7">
        <v>4</v>
      </c>
      <c r="B16" s="22" t="s">
        <v>222</v>
      </c>
      <c r="C16" s="23" t="s">
        <v>223</v>
      </c>
      <c r="D16" s="24">
        <v>37969</v>
      </c>
      <c r="E16" s="23">
        <v>90</v>
      </c>
      <c r="F16" s="23">
        <v>90</v>
      </c>
      <c r="G16" s="23">
        <v>90</v>
      </c>
      <c r="H16" s="23">
        <v>90</v>
      </c>
      <c r="I16" s="19" t="str">
        <f t="shared" si="0"/>
        <v>Xuất sắc</v>
      </c>
      <c r="J16" s="23">
        <f t="shared" si="1"/>
        <v>90</v>
      </c>
      <c r="K16" s="19" t="str">
        <f t="shared" si="0"/>
        <v>Xuất sắc</v>
      </c>
    </row>
    <row r="17" spans="1:11" ht="15.75" x14ac:dyDescent="0.25">
      <c r="A17" s="7">
        <v>5</v>
      </c>
      <c r="B17" s="22" t="s">
        <v>224</v>
      </c>
      <c r="C17" s="23" t="s">
        <v>225</v>
      </c>
      <c r="D17" s="24">
        <v>37729</v>
      </c>
      <c r="E17" s="23">
        <v>90</v>
      </c>
      <c r="F17" s="23">
        <f>E17</f>
        <v>90</v>
      </c>
      <c r="G17" s="23">
        <f>F17</f>
        <v>90</v>
      </c>
      <c r="H17" s="23">
        <f>G17</f>
        <v>90</v>
      </c>
      <c r="I17" s="19" t="str">
        <f t="shared" si="0"/>
        <v>Xuất sắc</v>
      </c>
      <c r="J17" s="23">
        <f t="shared" si="1"/>
        <v>90</v>
      </c>
      <c r="K17" s="19" t="str">
        <f t="shared" si="0"/>
        <v>Xuất sắc</v>
      </c>
    </row>
    <row r="19" spans="1:11" ht="16.5" x14ac:dyDescent="0.25">
      <c r="A19" s="26" t="s">
        <v>226</v>
      </c>
      <c r="B19" s="26"/>
      <c r="C19" s="26"/>
      <c r="D19" s="1"/>
    </row>
  </sheetData>
  <mergeCells count="16">
    <mergeCell ref="A19:C19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91664-8FE6-42C4-ACCB-3D197EC19C39}">
  <dimension ref="A1:Q14"/>
  <sheetViews>
    <sheetView tabSelected="1" workbookViewId="0">
      <selection activeCell="F20" sqref="F20"/>
    </sheetView>
  </sheetViews>
  <sheetFormatPr defaultColWidth="19" defaultRowHeight="14.25" x14ac:dyDescent="0.2"/>
  <cols>
    <col min="1" max="1" width="4.75" bestFit="1" customWidth="1"/>
    <col min="2" max="2" width="23.5" bestFit="1" customWidth="1"/>
    <col min="3" max="3" width="9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7" customWidth="1"/>
    <col min="12" max="12" width="8.375" bestFit="1" customWidth="1"/>
    <col min="13" max="13" width="8.25" customWidth="1"/>
    <col min="14" max="14" width="8.375" bestFit="1" customWidth="1"/>
    <col min="15" max="15" width="9" customWidth="1"/>
    <col min="16" max="16" width="3.875" bestFit="1" customWidth="1"/>
    <col min="17" max="17" width="6.375" bestFit="1" customWidth="1"/>
  </cols>
  <sheetData>
    <row r="1" spans="1:17" s="1" customFormat="1" ht="15" x14ac:dyDescent="0.25">
      <c r="A1" s="36" t="s">
        <v>0</v>
      </c>
      <c r="B1" s="36"/>
      <c r="C1" s="36"/>
      <c r="D1" s="36"/>
      <c r="E1" s="36"/>
      <c r="F1" s="36"/>
      <c r="I1" s="37" t="s">
        <v>2</v>
      </c>
      <c r="J1" s="37"/>
      <c r="K1" s="37"/>
      <c r="L1" s="37"/>
      <c r="M1" s="37"/>
      <c r="N1" s="37"/>
      <c r="O1" s="37"/>
    </row>
    <row r="2" spans="1:17" s="1" customFormat="1" ht="15" x14ac:dyDescent="0.25">
      <c r="A2" s="37" t="s">
        <v>1</v>
      </c>
      <c r="B2" s="37"/>
      <c r="C2" s="37"/>
      <c r="D2" s="37"/>
      <c r="E2" s="37"/>
      <c r="F2" s="37"/>
      <c r="I2" s="37" t="s">
        <v>3</v>
      </c>
      <c r="J2" s="37"/>
      <c r="K2" s="37"/>
      <c r="L2" s="37"/>
      <c r="M2" s="37"/>
      <c r="N2" s="37"/>
      <c r="O2" s="37"/>
    </row>
    <row r="3" spans="1:17" s="1" customFormat="1" ht="15" x14ac:dyDescent="0.25">
      <c r="A3" s="2"/>
      <c r="B3" s="2"/>
      <c r="C3" s="2"/>
      <c r="D3" s="2"/>
      <c r="E3" s="2"/>
      <c r="F3" s="2"/>
      <c r="I3" s="2"/>
      <c r="J3" s="2"/>
      <c r="K3" s="2"/>
      <c r="L3" s="2"/>
      <c r="M3" s="2"/>
      <c r="N3" s="2"/>
      <c r="O3" s="2"/>
    </row>
    <row r="4" spans="1:17" s="1" customFormat="1" ht="15" x14ac:dyDescent="0.25"/>
    <row r="5" spans="1:17" s="1" customFormat="1" ht="43.5" customHeight="1" x14ac:dyDescent="0.3">
      <c r="B5" s="38" t="s">
        <v>228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8" spans="1:17" s="1" customFormat="1" ht="15.75" x14ac:dyDescent="0.25">
      <c r="A8" s="39" t="s">
        <v>5</v>
      </c>
      <c r="B8" s="42" t="s">
        <v>23</v>
      </c>
      <c r="C8" s="42" t="s">
        <v>24</v>
      </c>
      <c r="D8" s="34" t="s">
        <v>25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35"/>
    </row>
    <row r="9" spans="1:17" s="1" customFormat="1" ht="15.75" x14ac:dyDescent="0.25">
      <c r="A9" s="40"/>
      <c r="B9" s="43"/>
      <c r="C9" s="43"/>
      <c r="D9" s="34" t="s">
        <v>18</v>
      </c>
      <c r="E9" s="35"/>
      <c r="F9" s="34" t="s">
        <v>16</v>
      </c>
      <c r="G9" s="35"/>
      <c r="H9" s="34" t="s">
        <v>17</v>
      </c>
      <c r="I9" s="35"/>
      <c r="J9" s="34" t="s">
        <v>21</v>
      </c>
      <c r="K9" s="35"/>
      <c r="L9" s="34" t="s">
        <v>22</v>
      </c>
      <c r="M9" s="35"/>
      <c r="N9" s="34" t="s">
        <v>19</v>
      </c>
      <c r="O9" s="35"/>
    </row>
    <row r="10" spans="1:17" s="1" customFormat="1" ht="15.75" x14ac:dyDescent="0.25">
      <c r="A10" s="41"/>
      <c r="B10" s="44"/>
      <c r="C10" s="44"/>
      <c r="D10" s="3" t="s">
        <v>26</v>
      </c>
      <c r="E10" s="3" t="s">
        <v>27</v>
      </c>
      <c r="F10" s="3" t="s">
        <v>26</v>
      </c>
      <c r="G10" s="3" t="s">
        <v>27</v>
      </c>
      <c r="H10" s="3" t="s">
        <v>26</v>
      </c>
      <c r="I10" s="3" t="s">
        <v>27</v>
      </c>
      <c r="J10" s="3" t="s">
        <v>26</v>
      </c>
      <c r="K10" s="3" t="s">
        <v>27</v>
      </c>
      <c r="L10" s="3" t="s">
        <v>26</v>
      </c>
      <c r="M10" s="3" t="s">
        <v>27</v>
      </c>
      <c r="N10" s="3" t="s">
        <v>26</v>
      </c>
      <c r="O10" s="3" t="s">
        <v>27</v>
      </c>
    </row>
    <row r="11" spans="1:17" s="1" customFormat="1" ht="15.75" x14ac:dyDescent="0.25">
      <c r="A11" s="10">
        <v>1</v>
      </c>
      <c r="B11" s="11" t="s">
        <v>32</v>
      </c>
      <c r="C11" s="10">
        <f>k65ECE!A71</f>
        <v>59</v>
      </c>
      <c r="D11" s="12">
        <f>COUNTIF(k65ECE!$K$13:$K$71,"Xuất sắc")</f>
        <v>33</v>
      </c>
      <c r="E11" s="13">
        <f t="shared" ref="E11:E13" si="0">D11/C11</f>
        <v>0.55932203389830504</v>
      </c>
      <c r="F11" s="12">
        <f>COUNTIF(k65ECE!$K$13:$K$71,"Tốt")</f>
        <v>16</v>
      </c>
      <c r="G11" s="13">
        <f t="shared" ref="G11:G13" si="1">F11/C11</f>
        <v>0.2711864406779661</v>
      </c>
      <c r="H11" s="12">
        <f>COUNTIF(k65ECE!$K$13:$K$71,"Khá")</f>
        <v>9</v>
      </c>
      <c r="I11" s="13">
        <f t="shared" ref="I11:I13" si="2">H11/C11</f>
        <v>0.15254237288135594</v>
      </c>
      <c r="J11" s="12">
        <f>COUNTIF(k65ECE!$K$13:$K$71,"trung bình")</f>
        <v>0</v>
      </c>
      <c r="K11" s="13">
        <f t="shared" ref="K11:K12" si="3">J11/C11</f>
        <v>0</v>
      </c>
      <c r="L11" s="12">
        <f>COUNTIF(k65ECE!$K$13:$K$71,"Yếu")</f>
        <v>0</v>
      </c>
      <c r="M11" s="13">
        <f t="shared" ref="M11:M13" si="4">L11/C11</f>
        <v>0</v>
      </c>
      <c r="N11" s="12">
        <f>COUNTIF(k65ECE!$K$13:$K$71,"kém")</f>
        <v>1</v>
      </c>
      <c r="O11" s="13">
        <f t="shared" ref="O11:O13" si="5">N11/C11</f>
        <v>1.6949152542372881E-2</v>
      </c>
      <c r="P11" s="14">
        <f t="shared" ref="P11:Q14" si="6">SUM(D11,F11,H11,J11,L11,N11)</f>
        <v>59</v>
      </c>
      <c r="Q11" s="15">
        <f t="shared" si="6"/>
        <v>1</v>
      </c>
    </row>
    <row r="12" spans="1:17" s="1" customFormat="1" ht="15.75" x14ac:dyDescent="0.25">
      <c r="A12" s="10">
        <v>2</v>
      </c>
      <c r="B12" s="11" t="s">
        <v>33</v>
      </c>
      <c r="C12" s="10">
        <f>K65ERE!A44</f>
        <v>32</v>
      </c>
      <c r="D12" s="12">
        <f>COUNTIF(K65ERE!$K$13:$K$44,"Xuất sắc")</f>
        <v>13</v>
      </c>
      <c r="E12" s="13">
        <f t="shared" si="0"/>
        <v>0.40625</v>
      </c>
      <c r="F12" s="12">
        <f>COUNTIF(K65ERE!$K$13:$K$44,"tốt")</f>
        <v>9</v>
      </c>
      <c r="G12" s="13">
        <f t="shared" si="1"/>
        <v>0.28125</v>
      </c>
      <c r="H12" s="12">
        <f>COUNTIF(K65ERE!$K$13:$K$44,"khá")</f>
        <v>7</v>
      </c>
      <c r="I12" s="13">
        <f t="shared" si="2"/>
        <v>0.21875</v>
      </c>
      <c r="J12" s="12">
        <f>COUNTIF(K65ERE!$K$13:$K$44,"trung bình")</f>
        <v>0</v>
      </c>
      <c r="K12" s="13">
        <f t="shared" si="3"/>
        <v>0</v>
      </c>
      <c r="L12" s="12">
        <f>COUNTIF(K65ERE!$K$13:$K$44,"yếu")</f>
        <v>0</v>
      </c>
      <c r="M12" s="13">
        <f t="shared" si="4"/>
        <v>0</v>
      </c>
      <c r="N12" s="12">
        <f>COUNTIF(K65ERE!$K$13:$K$44,"kém")</f>
        <v>3</v>
      </c>
      <c r="O12" s="13">
        <f t="shared" si="5"/>
        <v>9.375E-2</v>
      </c>
      <c r="P12" s="14">
        <f t="shared" si="6"/>
        <v>32</v>
      </c>
      <c r="Q12" s="15">
        <f t="shared" si="6"/>
        <v>1</v>
      </c>
    </row>
    <row r="13" spans="1:17" s="1" customFormat="1" ht="15.75" x14ac:dyDescent="0.25">
      <c r="A13" s="25">
        <v>3</v>
      </c>
      <c r="B13" s="11" t="s">
        <v>227</v>
      </c>
      <c r="C13" s="10">
        <f>K66ECE!A17</f>
        <v>5</v>
      </c>
      <c r="D13" s="12">
        <f>COUNTIF(K66ECE!$K$13:$K$44,"Xuất sắc")</f>
        <v>4</v>
      </c>
      <c r="E13" s="13">
        <f t="shared" si="0"/>
        <v>0.8</v>
      </c>
      <c r="F13" s="12">
        <f>COUNTIF(K66ECE!K13:K17,"tốt")</f>
        <v>1</v>
      </c>
      <c r="G13" s="13">
        <f t="shared" si="1"/>
        <v>0.2</v>
      </c>
      <c r="H13" s="12">
        <f>COUNTIF(K66ECE!$K$13:$K$71,"khá")</f>
        <v>0</v>
      </c>
      <c r="I13" s="13">
        <f t="shared" si="2"/>
        <v>0</v>
      </c>
      <c r="J13" s="12">
        <f>COUNTIF(k65ECE!$K$13:$K$71,"trung bình")</f>
        <v>0</v>
      </c>
      <c r="K13" s="13">
        <f>J13/C13</f>
        <v>0</v>
      </c>
      <c r="L13" s="12">
        <f>COUNTIF(K66ECE!$K$13:$K$71,"yếu")</f>
        <v>0</v>
      </c>
      <c r="M13" s="13">
        <f t="shared" si="4"/>
        <v>0</v>
      </c>
      <c r="N13" s="12">
        <f>COUNTIF(K66ECE!$K$13:$K$71,"kém")</f>
        <v>0</v>
      </c>
      <c r="O13" s="13">
        <f t="shared" si="5"/>
        <v>0</v>
      </c>
      <c r="P13" s="14">
        <f t="shared" si="6"/>
        <v>5</v>
      </c>
      <c r="Q13" s="15">
        <f t="shared" si="6"/>
        <v>1</v>
      </c>
    </row>
    <row r="14" spans="1:17" s="1" customFormat="1" ht="15.75" x14ac:dyDescent="0.25">
      <c r="A14" s="34" t="s">
        <v>28</v>
      </c>
      <c r="B14" s="35"/>
      <c r="C14" s="9">
        <f>SUM(D14,F14,H14,J14,L14,N14)</f>
        <v>96</v>
      </c>
      <c r="D14" s="3">
        <f>SUM(D11:D13)</f>
        <v>50</v>
      </c>
      <c r="E14" s="4">
        <f t="shared" ref="E14" si="7">D14/C14</f>
        <v>0.52083333333333337</v>
      </c>
      <c r="F14" s="3">
        <f>SUM(F11:F13)</f>
        <v>26</v>
      </c>
      <c r="G14" s="4">
        <f t="shared" ref="G14" si="8">F14/C14</f>
        <v>0.27083333333333331</v>
      </c>
      <c r="H14" s="3">
        <f>SUM(H11:H13)</f>
        <v>16</v>
      </c>
      <c r="I14" s="4">
        <f t="shared" ref="I14" si="9">H14/C14</f>
        <v>0.16666666666666666</v>
      </c>
      <c r="J14" s="3">
        <f>SUM(J11:J13)</f>
        <v>0</v>
      </c>
      <c r="K14" s="4">
        <f t="shared" ref="K14" si="10">J14/C14</f>
        <v>0</v>
      </c>
      <c r="L14" s="3">
        <f>SUM(L11:L13)</f>
        <v>0</v>
      </c>
      <c r="M14" s="4">
        <f t="shared" ref="M14" si="11">L14/C14</f>
        <v>0</v>
      </c>
      <c r="N14" s="3">
        <f>SUM(N11:N13)</f>
        <v>4</v>
      </c>
      <c r="O14" s="4">
        <f t="shared" ref="O14" si="12">N14/C14</f>
        <v>4.1666666666666664E-2</v>
      </c>
      <c r="P14" s="16">
        <f>SUM(P11:P13)</f>
        <v>96</v>
      </c>
      <c r="Q14" s="15">
        <f t="shared" si="6"/>
        <v>1</v>
      </c>
    </row>
  </sheetData>
  <mergeCells count="16">
    <mergeCell ref="A14:B14"/>
    <mergeCell ref="A1:F1"/>
    <mergeCell ref="I1:O1"/>
    <mergeCell ref="A2:F2"/>
    <mergeCell ref="I2:O2"/>
    <mergeCell ref="B5:O5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k65ECE</vt:lpstr>
      <vt:lpstr>K65ERE</vt:lpstr>
      <vt:lpstr>K66ECE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2025-01-08T02:36:28Z</dcterms:modified>
</cp:coreProperties>
</file>