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Dữ liệu HĐ\"/>
    </mc:Choice>
  </mc:AlternateContent>
  <xr:revisionPtr revIDLastSave="0" documentId="13_ncr:1_{8D30B395-A76F-4D37-93F1-683D4F8B9C1D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K65PEE" sheetId="2" r:id="rId1"/>
    <sheet name="K66PEP" sheetId="9" r:id="rId2"/>
    <sheet name="Thống kê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8" l="1"/>
  <c r="F13" i="8"/>
  <c r="H13" i="8"/>
  <c r="J13" i="8"/>
  <c r="L13" i="8"/>
  <c r="N13" i="8"/>
  <c r="P13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J18" i="9"/>
  <c r="K18" i="9" s="1"/>
  <c r="I18" i="9"/>
  <c r="J17" i="9"/>
  <c r="K17" i="9" s="1"/>
  <c r="I17" i="9"/>
  <c r="J16" i="9"/>
  <c r="K16" i="9" s="1"/>
  <c r="I16" i="9"/>
  <c r="J15" i="9"/>
  <c r="K15" i="9" s="1"/>
  <c r="I15" i="9"/>
  <c r="K14" i="9"/>
  <c r="J14" i="9"/>
  <c r="I14" i="9"/>
  <c r="K13" i="9"/>
  <c r="J13" i="9"/>
  <c r="I13" i="9"/>
  <c r="K56" i="2" l="1"/>
  <c r="K58" i="2"/>
  <c r="K59" i="2"/>
  <c r="K60" i="2"/>
  <c r="K13" i="2"/>
  <c r="I53" i="2"/>
  <c r="I57" i="2"/>
  <c r="I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7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4" i="2"/>
  <c r="I55" i="2"/>
  <c r="I56" i="2"/>
  <c r="I58" i="2"/>
  <c r="I59" i="2"/>
  <c r="I60" i="2"/>
  <c r="C11" i="8" l="1"/>
  <c r="N11" i="8" l="1"/>
  <c r="L11" i="8"/>
  <c r="J11" i="8"/>
  <c r="H11" i="8"/>
  <c r="F11" i="8"/>
  <c r="G11" i="8" s="1"/>
  <c r="D11" i="8"/>
  <c r="E11" i="8" s="1"/>
  <c r="P11" i="8" l="1"/>
  <c r="I11" i="8"/>
  <c r="K11" i="8"/>
  <c r="M11" i="8"/>
  <c r="O11" i="8"/>
  <c r="Q11" i="8" l="1"/>
  <c r="C13" i="8"/>
  <c r="I13" i="8" s="1"/>
  <c r="G13" i="8" l="1"/>
  <c r="K13" i="8"/>
  <c r="E13" i="8"/>
  <c r="M13" i="8"/>
  <c r="O13" i="8"/>
  <c r="Q13" i="8" l="1"/>
</calcChain>
</file>

<file path=xl/sharedStrings.xml><?xml version="1.0" encoding="utf-8"?>
<sst xmlns="http://schemas.openxmlformats.org/spreadsheetml/2006/main" count="190" uniqueCount="145">
  <si>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</si>
  <si>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</si>
  <si>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</si>
  <si>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</si>
  <si>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</si>
  <si>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</si>
  <si>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</si>
  <si>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</si>
  <si>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</si>
  <si>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</si>
  <si>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</si>
  <si>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</si>
  <si>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</si>
  <si>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</si>
  <si>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</si>
  <si>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</si>
  <si>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Tốt</t>
  </si>
  <si>
    <t>Xuất sắc</t>
  </si>
  <si>
    <t>Kém</t>
  </si>
  <si>
    <t>KHOA VẬT LÝ KỸ THUẬT VÀ CÔNG NGHỆ NANO</t>
  </si>
  <si>
    <t>Khá</t>
  </si>
  <si>
    <t>Trung bình</t>
  </si>
  <si>
    <t>Lớp</t>
  </si>
  <si>
    <t>Sĩ số</t>
  </si>
  <si>
    <t>Kết quả xếp loại</t>
  </si>
  <si>
    <t>Yếu</t>
  </si>
  <si>
    <t>Số lượng</t>
  </si>
  <si>
    <t>%</t>
  </si>
  <si>
    <t>Tổng Khoa VLKT</t>
  </si>
  <si>
    <t>HĐ cấp Trường
(dự kiến)</t>
  </si>
  <si>
    <t>QH-2020-I/CQ-P-EE</t>
  </si>
  <si>
    <t xml:space="preserve">Danh sách có: 48 sinh viên./. </t>
  </si>
  <si>
    <t>LỚP QH-2020-I/CQ-P-EE, HỌC KỲ 1, NĂM HỌC 2024-2025</t>
  </si>
  <si>
    <t>Nguyễn Bá Hoài An</t>
  </si>
  <si>
    <t>Phạm Thế Anh</t>
  </si>
  <si>
    <t>Lương Đắc Bảng</t>
  </si>
  <si>
    <t>Nguyễn Đình Bắc</t>
  </si>
  <si>
    <t>Đinh Đức Chung</t>
  </si>
  <si>
    <t>Nguyễn Đức Chung</t>
  </si>
  <si>
    <t>Cao Tiến Dũng</t>
  </si>
  <si>
    <t>Ngô Quang Duy</t>
  </si>
  <si>
    <t>Hoàng Viết Dương</t>
  </si>
  <si>
    <t>Nguyễn Thế Đạt</t>
  </si>
  <si>
    <t>Nguyễn Hải Đăng</t>
  </si>
  <si>
    <t>Trần Văn Đô</t>
  </si>
  <si>
    <t>Nguyễn Trung Đức</t>
  </si>
  <si>
    <t>Vũ Minh Đức</t>
  </si>
  <si>
    <t>Nguyễn Tiến Hải</t>
  </si>
  <si>
    <t>Trần Đức Hải</t>
  </si>
  <si>
    <t>Nguyễn Mai Hiếu</t>
  </si>
  <si>
    <t>Nguyễn Việt Hoàn</t>
  </si>
  <si>
    <t>Trần Minh Hoàng</t>
  </si>
  <si>
    <t>Vũ Quang Huy</t>
  </si>
  <si>
    <t>Phạm Quang Hưng</t>
  </si>
  <si>
    <t>Vũ Đình Hưng</t>
  </si>
  <si>
    <t>Ngô Văn Khải</t>
  </si>
  <si>
    <t>Nguyễn Công Khải</t>
  </si>
  <si>
    <t>Đàm Đức Lâm</t>
  </si>
  <si>
    <t>Đỗ Tùng Lâm</t>
  </si>
  <si>
    <t>Dương Văn Long</t>
  </si>
  <si>
    <t>Nguyễn Ngọc Minh</t>
  </si>
  <si>
    <t>Nguyễn Sĩ Minh</t>
  </si>
  <si>
    <t>Võ Phương Bảo Minh</t>
  </si>
  <si>
    <t>Giang Hải Nam</t>
  </si>
  <si>
    <t>Đinh Bảo Ngọc</t>
  </si>
  <si>
    <t>Nguyễn Đình Phúc</t>
  </si>
  <si>
    <t>Nguyễn Năng Phúc</t>
  </si>
  <si>
    <t>Đỗ Hoàng Sơn</t>
  </si>
  <si>
    <t>Trần Ái Sương Sương</t>
  </si>
  <si>
    <t>Nguyễn Đức Tài</t>
  </si>
  <si>
    <t>Thiều Quang Tấn</t>
  </si>
  <si>
    <t>Đinh Trọng Thăng</t>
  </si>
  <si>
    <t>Phạm Hoàng Thắng</t>
  </si>
  <si>
    <t>Trần Đình Thịnh</t>
  </si>
  <si>
    <t>Hán Thị Thu</t>
  </si>
  <si>
    <t>Giang Văn Thức</t>
  </si>
  <si>
    <t>Mạnh Danh Tiến</t>
  </si>
  <si>
    <t>Lê Minh Trí</t>
  </si>
  <si>
    <t>Đồng Văn Tùng</t>
  </si>
  <si>
    <t>Lưu Văn Tư</t>
  </si>
  <si>
    <t>Trần Đại Tưởng</t>
  </si>
  <si>
    <t>20020746</t>
  </si>
  <si>
    <t>20020754</t>
  </si>
  <si>
    <t>20020755</t>
  </si>
  <si>
    <t>20020756</t>
  </si>
  <si>
    <t>20020760</t>
  </si>
  <si>
    <t>20020761</t>
  </si>
  <si>
    <t>20020764</t>
  </si>
  <si>
    <t>20020767</t>
  </si>
  <si>
    <t>20020770</t>
  </si>
  <si>
    <t>20020774</t>
  </si>
  <si>
    <t>20020775</t>
  </si>
  <si>
    <t>20020778</t>
  </si>
  <si>
    <t>20020780</t>
  </si>
  <si>
    <t>20020781</t>
  </si>
  <si>
    <t>20020784</t>
  </si>
  <si>
    <t>20020785</t>
  </si>
  <si>
    <t>20020786</t>
  </si>
  <si>
    <t>20020788</t>
  </si>
  <si>
    <t>20020792</t>
  </si>
  <si>
    <t>20020801</t>
  </si>
  <si>
    <t>20020803</t>
  </si>
  <si>
    <t>20020804</t>
  </si>
  <si>
    <t>20020805</t>
  </si>
  <si>
    <t>20020806</t>
  </si>
  <si>
    <t>20020812</t>
  </si>
  <si>
    <t>20020811</t>
  </si>
  <si>
    <t>20020813</t>
  </si>
  <si>
    <t>20020818</t>
  </si>
  <si>
    <t>20020819</t>
  </si>
  <si>
    <t>20020820</t>
  </si>
  <si>
    <t>20020823</t>
  </si>
  <si>
    <t>20020826</t>
  </si>
  <si>
    <t>20020828</t>
  </si>
  <si>
    <t>20020829</t>
  </si>
  <si>
    <t>20020831</t>
  </si>
  <si>
    <t>20020835</t>
  </si>
  <si>
    <t>20020836</t>
  </si>
  <si>
    <t>20020837</t>
  </si>
  <si>
    <t>20020840</t>
  </si>
  <si>
    <t>20020843</t>
  </si>
  <si>
    <t>20020844</t>
  </si>
  <si>
    <t>20020845</t>
  </si>
  <si>
    <t>20020846</t>
  </si>
  <si>
    <t>20020847</t>
  </si>
  <si>
    <t>20020851</t>
  </si>
  <si>
    <t>20020861</t>
  </si>
  <si>
    <t>20020863</t>
  </si>
  <si>
    <t>20020865</t>
  </si>
  <si>
    <t>LỚP QH-2020-I/CQ-P-EP, HỌC KỲ 1, NĂM HỌC 2024-2025</t>
  </si>
  <si>
    <t>21020573</t>
  </si>
  <si>
    <t>Vũ Mai Phương Uyên</t>
  </si>
  <si>
    <t>21020990</t>
  </si>
  <si>
    <t>Phạm Thị Thanh Huyền</t>
  </si>
  <si>
    <t>21021032</t>
  </si>
  <si>
    <t>Ngô Thị Thanh</t>
  </si>
  <si>
    <t>21021034</t>
  </si>
  <si>
    <t>Trần Chí Thanh</t>
  </si>
  <si>
    <t>21021055</t>
  </si>
  <si>
    <t>Bùi Viết Thanh Tùng</t>
  </si>
  <si>
    <t>21021056</t>
  </si>
  <si>
    <t>Hoàng Thanh Tùng</t>
  </si>
  <si>
    <t xml:space="preserve">Danh sách có: 06 sinh viên./. </t>
  </si>
  <si>
    <t>QH-2021-I/CQ-P-EP</t>
  </si>
  <si>
    <t xml:space="preserve">BẢNG TỔNG HỢP KẾT QUẢ RÈN LUYỆN CỦA SINH VIÊN 
KHOA VẬT LÝ KỸ THUẬT&amp;CÔNG NGHỆ NANO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</si>
</sst>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0"/>
      <name val="Times New Roman"/>
      <family val="1"/>
      <scheme val="major"/>
    </font>
    <font>
      <sz val="8"/>
      <name val="Arial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6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164" fontId="7" fillId="0" borderId="0" xfId="0" applyNumberFormat="1" applyFont="1"/>
    <xf numFmtId="0" fontId="15" fillId="0" borderId="12" xfId="0" applyFont="1" applyBorder="1" applyAlignment="1" applyProtection="1">
      <alignment vertical="center"/>
      <protection locked="0"/>
    </xf>
    <xf numFmtId="0" fontId="12" fillId="0" borderId="1" xfId="0" applyFont="1" applyBorder="1" applyAlignment="1">
      <alignment wrapText="1"/>
    </xf>
    <xf numFmtId="14" fontId="12" fillId="0" borderId="1" xfId="0" applyNumberFormat="1" applyFont="1" applyBorder="1" applyAlignment="1">
      <alignment wrapText="1"/>
    </xf>
    <xf numFmtId="49" fontId="12" fillId="0" borderId="1" xfId="0" applyNumberFormat="1" applyFont="1" applyBorder="1"/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9" fontId="12" fillId="0" borderId="12" xfId="0" applyNumberFormat="1" applyFont="1" applyBorder="1"/>
    <xf numFmtId="0" fontId="12" fillId="0" borderId="12" xfId="0" applyFont="1" applyBorder="1"/>
    <xf numFmtId="14" fontId="12" fillId="0" borderId="12" xfId="0" applyNumberFormat="1" applyFont="1" applyBorder="1"/>
    <xf numFmtId="0" fontId="12" fillId="0" borderId="12" xfId="0" applyFont="1" applyBorder="1" applyAlignment="1" applyProtection="1">
      <alignment vertical="center"/>
      <protection locked="0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</xdr:row>
      <xdr:rowOff>0</xdr:rowOff>
    </xdr:from>
    <xdr:to>
      <xdr:col>2</xdr:col>
      <xdr:colOff>1219200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2CA2F2E-ED65-441A-8525-CCB22779009C}"/>
            </a:ext>
          </a:extLst>
        </xdr:cNvPr>
        <xdr:cNvCxnSpPr/>
      </xdr:nvCxnSpPr>
      <xdr:spPr>
        <a:xfrm>
          <a:off x="828675" y="419100"/>
          <a:ext cx="1428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48E3CC8-2199-4C89-B6CA-D9996BA800A5}"/>
            </a:ext>
          </a:extLst>
        </xdr:cNvPr>
        <xdr:cNvCxnSpPr/>
      </xdr:nvCxnSpPr>
      <xdr:spPr>
        <a:xfrm>
          <a:off x="4829175" y="419100"/>
          <a:ext cx="1219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</xdr:row>
      <xdr:rowOff>0</xdr:rowOff>
    </xdr:from>
    <xdr:to>
      <xdr:col>2</xdr:col>
      <xdr:colOff>1219200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FFA8094-6E9B-4145-B0E0-D43ED1575371}"/>
            </a:ext>
          </a:extLst>
        </xdr:cNvPr>
        <xdr:cNvCxnSpPr/>
      </xdr:nvCxnSpPr>
      <xdr:spPr>
        <a:xfrm>
          <a:off x="828675" y="419100"/>
          <a:ext cx="1428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45C34A0-69A5-4BE3-9A97-BBE459C9DBB5}"/>
            </a:ext>
          </a:extLst>
        </xdr:cNvPr>
        <xdr:cNvCxnSpPr/>
      </xdr:nvCxnSpPr>
      <xdr:spPr>
        <a:xfrm>
          <a:off x="4686300" y="419100"/>
          <a:ext cx="1219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804F28A-3A44-4223-8E27-BF4F939E9B41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B14792-7465-42C3-87E7-27ADF429C93F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98607-49ED-4C81-9B94-88E4C7977711}">
  <dimension ref="A1:K62"/>
  <sheetViews>
    <sheetView workbookViewId="0">
      <selection activeCell="L16" sqref="L16"/>
    </sheetView>
  </sheetViews>
  <sheetFormatPr defaultColWidth="18.75" defaultRowHeight="14.25" x14ac:dyDescent="0.2"/>
  <cols>
    <col min="1" max="1" width="4.75" style="12" bestFit="1" customWidth="1"/>
    <col min="2" max="2" width="8.875" bestFit="1" customWidth="1"/>
    <col min="3" max="3" width="17.875" bestFit="1" customWidth="1"/>
    <col min="4" max="4" width="9.875" bestFit="1" customWidth="1"/>
    <col min="5" max="5" width="6.875" style="12" bestFit="1" customWidth="1"/>
    <col min="6" max="8" width="5.375" style="12" bestFit="1" customWidth="1"/>
    <col min="9" max="9" width="7.75" bestFit="1" customWidth="1"/>
    <col min="10" max="10" width="5.375" style="12" bestFit="1" customWidth="1"/>
    <col min="11" max="11" width="10.75" customWidth="1"/>
  </cols>
  <sheetData>
    <row r="1" spans="1:11" ht="16.5" x14ac:dyDescent="0.2">
      <c r="A1" s="22" t="s">
        <v>0</v>
      </c>
      <c r="B1" s="22"/>
      <c r="C1" s="22"/>
      <c r="D1" s="22"/>
      <c r="G1" s="23" t="s">
        <v>2</v>
      </c>
      <c r="H1" s="23"/>
      <c r="I1" s="23"/>
      <c r="J1" s="23"/>
      <c r="K1" s="23"/>
    </row>
    <row r="2" spans="1:11" ht="16.5" x14ac:dyDescent="0.2">
      <c r="A2" s="24" t="s">
        <v>1</v>
      </c>
      <c r="B2" s="24"/>
      <c r="C2" s="24"/>
      <c r="D2" s="24"/>
      <c r="G2" s="23" t="s">
        <v>3</v>
      </c>
      <c r="H2" s="23"/>
      <c r="I2" s="23"/>
      <c r="J2" s="23"/>
      <c r="K2" s="23"/>
    </row>
    <row r="3" spans="1:11" ht="16.5" x14ac:dyDescent="0.2">
      <c r="A3" s="11"/>
    </row>
    <row r="5" spans="1:11" ht="19.5" x14ac:dyDescent="0.2">
      <c r="A5" s="21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ht="19.5" x14ac:dyDescent="0.2">
      <c r="A6" s="21" t="s">
        <v>32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19.5" x14ac:dyDescent="0.2">
      <c r="A7" s="21" t="s">
        <v>19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10" spans="1:11" ht="15.75" x14ac:dyDescent="0.2">
      <c r="A10" s="26" t="s">
        <v>5</v>
      </c>
      <c r="B10" s="28" t="s">
        <v>6</v>
      </c>
      <c r="C10" s="28" t="s">
        <v>7</v>
      </c>
      <c r="D10" s="28" t="s">
        <v>8</v>
      </c>
      <c r="E10" s="1" t="s">
        <v>9</v>
      </c>
      <c r="F10" s="1" t="s">
        <v>9</v>
      </c>
      <c r="G10" s="1" t="s">
        <v>9</v>
      </c>
      <c r="H10" s="30" t="s">
        <v>13</v>
      </c>
      <c r="I10" s="31"/>
      <c r="J10" s="30" t="s">
        <v>13</v>
      </c>
      <c r="K10" s="31"/>
    </row>
    <row r="11" spans="1:11" ht="31.5" customHeight="1" x14ac:dyDescent="0.2">
      <c r="A11" s="27"/>
      <c r="B11" s="29"/>
      <c r="C11" s="29"/>
      <c r="D11" s="29"/>
      <c r="E11" s="2" t="s">
        <v>10</v>
      </c>
      <c r="F11" s="2" t="s">
        <v>11</v>
      </c>
      <c r="G11" s="2" t="s">
        <v>12</v>
      </c>
      <c r="H11" s="32" t="s">
        <v>14</v>
      </c>
      <c r="I11" s="33"/>
      <c r="J11" s="32" t="s">
        <v>29</v>
      </c>
      <c r="K11" s="33"/>
    </row>
    <row r="12" spans="1:11" ht="15.75" x14ac:dyDescent="0.2">
      <c r="A12" s="27"/>
      <c r="B12" s="29"/>
      <c r="C12" s="29"/>
      <c r="D12" s="29"/>
      <c r="E12" s="13"/>
      <c r="F12" s="13"/>
      <c r="G12" s="13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.75" x14ac:dyDescent="0.25">
      <c r="A13" s="15">
        <v>1</v>
      </c>
      <c r="B13" s="20" t="s">
        <v>81</v>
      </c>
      <c r="C13" s="18" t="s">
        <v>33</v>
      </c>
      <c r="D13" s="19">
        <v>37557</v>
      </c>
      <c r="E13" s="14">
        <v>80</v>
      </c>
      <c r="F13" s="14">
        <v>80</v>
      </c>
      <c r="G13" s="14">
        <v>80</v>
      </c>
      <c r="H13" s="14">
        <v>80</v>
      </c>
      <c r="I13" s="17" t="str">
        <f t="shared" ref="I13:K60" si="0">IF(H13&gt;=90,"Xuất sắc",IF(H13&gt;=80,"Tốt", IF(H13&gt;=65,"Khá",IF(H13&gt;=50,"Trung bình", IF(H13&gt;=35, "Yếu", "Kém")))))</f>
        <v>Tốt</v>
      </c>
      <c r="J13" s="14">
        <v>80</v>
      </c>
      <c r="K13" s="17" t="str">
        <f t="shared" si="0"/>
        <v>Tốt</v>
      </c>
    </row>
    <row r="14" spans="1:11" ht="15.75" x14ac:dyDescent="0.25">
      <c r="A14" s="15">
        <v>2</v>
      </c>
      <c r="B14" s="20" t="s">
        <v>82</v>
      </c>
      <c r="C14" s="18" t="s">
        <v>34</v>
      </c>
      <c r="D14" s="19">
        <v>37443</v>
      </c>
      <c r="E14" s="14">
        <v>90</v>
      </c>
      <c r="F14" s="14">
        <v>90</v>
      </c>
      <c r="G14" s="14">
        <v>90</v>
      </c>
      <c r="H14" s="14">
        <v>90</v>
      </c>
      <c r="I14" s="17" t="str">
        <f t="shared" si="0"/>
        <v>Xuất sắc</v>
      </c>
      <c r="J14" s="14">
        <v>90</v>
      </c>
      <c r="K14" s="17" t="str">
        <f t="shared" si="0"/>
        <v>Xuất sắc</v>
      </c>
    </row>
    <row r="15" spans="1:11" ht="15.75" x14ac:dyDescent="0.25">
      <c r="A15" s="15">
        <v>3</v>
      </c>
      <c r="B15" s="20" t="s">
        <v>83</v>
      </c>
      <c r="C15" s="18" t="s">
        <v>35</v>
      </c>
      <c r="D15" s="19">
        <v>37375</v>
      </c>
      <c r="E15" s="14">
        <v>90</v>
      </c>
      <c r="F15" s="14">
        <v>90</v>
      </c>
      <c r="G15" s="14">
        <v>90</v>
      </c>
      <c r="H15" s="14">
        <v>90</v>
      </c>
      <c r="I15" s="17" t="str">
        <f t="shared" si="0"/>
        <v>Xuất sắc</v>
      </c>
      <c r="J15" s="14">
        <v>90</v>
      </c>
      <c r="K15" s="17" t="str">
        <f t="shared" si="0"/>
        <v>Xuất sắc</v>
      </c>
    </row>
    <row r="16" spans="1:11" ht="15.75" x14ac:dyDescent="0.25">
      <c r="A16" s="15">
        <v>4</v>
      </c>
      <c r="B16" s="20" t="s">
        <v>84</v>
      </c>
      <c r="C16" s="18" t="s">
        <v>36</v>
      </c>
      <c r="D16" s="19">
        <v>37326</v>
      </c>
      <c r="E16" s="14">
        <v>90</v>
      </c>
      <c r="F16" s="14">
        <v>90</v>
      </c>
      <c r="G16" s="14">
        <v>90</v>
      </c>
      <c r="H16" s="14">
        <v>90</v>
      </c>
      <c r="I16" s="17" t="str">
        <f t="shared" si="0"/>
        <v>Xuất sắc</v>
      </c>
      <c r="J16" s="14">
        <v>90</v>
      </c>
      <c r="K16" s="17" t="str">
        <f t="shared" si="0"/>
        <v>Xuất sắc</v>
      </c>
    </row>
    <row r="17" spans="1:11" ht="15.75" x14ac:dyDescent="0.25">
      <c r="A17" s="15">
        <v>5</v>
      </c>
      <c r="B17" s="20" t="s">
        <v>85</v>
      </c>
      <c r="C17" s="18" t="s">
        <v>37</v>
      </c>
      <c r="D17" s="19">
        <v>37453</v>
      </c>
      <c r="E17" s="14">
        <v>90</v>
      </c>
      <c r="F17" s="14">
        <v>90</v>
      </c>
      <c r="G17" s="14">
        <v>90</v>
      </c>
      <c r="H17" s="14">
        <v>90</v>
      </c>
      <c r="I17" s="17" t="str">
        <f t="shared" si="0"/>
        <v>Xuất sắc</v>
      </c>
      <c r="J17" s="14">
        <v>90</v>
      </c>
      <c r="K17" s="17" t="str">
        <f t="shared" si="0"/>
        <v>Xuất sắc</v>
      </c>
    </row>
    <row r="18" spans="1:11" ht="15.75" x14ac:dyDescent="0.25">
      <c r="A18" s="15">
        <v>6</v>
      </c>
      <c r="B18" s="20" t="s">
        <v>86</v>
      </c>
      <c r="C18" s="18" t="s">
        <v>38</v>
      </c>
      <c r="D18" s="19">
        <v>37454</v>
      </c>
      <c r="E18" s="14">
        <v>90</v>
      </c>
      <c r="F18" s="14">
        <v>90</v>
      </c>
      <c r="G18" s="14">
        <v>90</v>
      </c>
      <c r="H18" s="14">
        <v>90</v>
      </c>
      <c r="I18" s="17" t="str">
        <f t="shared" si="0"/>
        <v>Xuất sắc</v>
      </c>
      <c r="J18" s="14">
        <v>90</v>
      </c>
      <c r="K18" s="17" t="str">
        <f t="shared" si="0"/>
        <v>Xuất sắc</v>
      </c>
    </row>
    <row r="19" spans="1:11" ht="15.75" x14ac:dyDescent="0.25">
      <c r="A19" s="15">
        <v>7</v>
      </c>
      <c r="B19" s="20" t="s">
        <v>87</v>
      </c>
      <c r="C19" s="18" t="s">
        <v>39</v>
      </c>
      <c r="D19" s="19">
        <v>37010</v>
      </c>
      <c r="E19" s="14">
        <v>90</v>
      </c>
      <c r="F19" s="14">
        <v>90</v>
      </c>
      <c r="G19" s="14">
        <v>90</v>
      </c>
      <c r="H19" s="14">
        <v>90</v>
      </c>
      <c r="I19" s="17" t="str">
        <f t="shared" si="0"/>
        <v>Xuất sắc</v>
      </c>
      <c r="J19" s="14">
        <v>90</v>
      </c>
      <c r="K19" s="17" t="str">
        <f t="shared" si="0"/>
        <v>Xuất sắc</v>
      </c>
    </row>
    <row r="20" spans="1:11" ht="15.75" x14ac:dyDescent="0.25">
      <c r="A20" s="15">
        <v>8</v>
      </c>
      <c r="B20" s="20" t="s">
        <v>88</v>
      </c>
      <c r="C20" s="18" t="s">
        <v>40</v>
      </c>
      <c r="D20" s="19">
        <v>37389</v>
      </c>
      <c r="E20" s="14">
        <v>80</v>
      </c>
      <c r="F20" s="14">
        <v>80</v>
      </c>
      <c r="G20" s="14">
        <v>80</v>
      </c>
      <c r="H20" s="14">
        <v>80</v>
      </c>
      <c r="I20" s="17" t="str">
        <f t="shared" si="0"/>
        <v>Tốt</v>
      </c>
      <c r="J20" s="14">
        <v>80</v>
      </c>
      <c r="K20" s="17" t="str">
        <f t="shared" si="0"/>
        <v>Tốt</v>
      </c>
    </row>
    <row r="21" spans="1:11" ht="15.75" x14ac:dyDescent="0.25">
      <c r="A21" s="15">
        <v>9</v>
      </c>
      <c r="B21" s="20" t="s">
        <v>89</v>
      </c>
      <c r="C21" s="18" t="s">
        <v>41</v>
      </c>
      <c r="D21" s="19">
        <v>36830</v>
      </c>
      <c r="E21" s="14">
        <v>80</v>
      </c>
      <c r="F21" s="14">
        <v>80</v>
      </c>
      <c r="G21" s="14">
        <v>80</v>
      </c>
      <c r="H21" s="14">
        <v>80</v>
      </c>
      <c r="I21" s="17" t="str">
        <f t="shared" si="0"/>
        <v>Tốt</v>
      </c>
      <c r="J21" s="14">
        <v>80</v>
      </c>
      <c r="K21" s="17" t="str">
        <f t="shared" si="0"/>
        <v>Tốt</v>
      </c>
    </row>
    <row r="22" spans="1:11" ht="15.75" x14ac:dyDescent="0.25">
      <c r="A22" s="15">
        <v>10</v>
      </c>
      <c r="B22" s="20" t="s">
        <v>90</v>
      </c>
      <c r="C22" s="18" t="s">
        <v>42</v>
      </c>
      <c r="D22" s="19">
        <v>37519</v>
      </c>
      <c r="E22" s="14">
        <v>80</v>
      </c>
      <c r="F22" s="14">
        <v>90</v>
      </c>
      <c r="G22" s="14">
        <v>90</v>
      </c>
      <c r="H22" s="14">
        <v>90</v>
      </c>
      <c r="I22" s="17" t="str">
        <f t="shared" si="0"/>
        <v>Xuất sắc</v>
      </c>
      <c r="J22" s="14">
        <v>90</v>
      </c>
      <c r="K22" s="17" t="str">
        <f t="shared" si="0"/>
        <v>Xuất sắc</v>
      </c>
    </row>
    <row r="23" spans="1:11" ht="15.75" x14ac:dyDescent="0.25">
      <c r="A23" s="15">
        <v>11</v>
      </c>
      <c r="B23" s="20" t="s">
        <v>91</v>
      </c>
      <c r="C23" s="18" t="s">
        <v>43</v>
      </c>
      <c r="D23" s="19">
        <v>37594</v>
      </c>
      <c r="E23" s="14">
        <v>80</v>
      </c>
      <c r="F23" s="14">
        <v>90</v>
      </c>
      <c r="G23" s="14">
        <v>90</v>
      </c>
      <c r="H23" s="14">
        <v>90</v>
      </c>
      <c r="I23" s="17" t="str">
        <f t="shared" si="0"/>
        <v>Xuất sắc</v>
      </c>
      <c r="J23" s="14">
        <v>90</v>
      </c>
      <c r="K23" s="17" t="str">
        <f t="shared" si="0"/>
        <v>Xuất sắc</v>
      </c>
    </row>
    <row r="24" spans="1:11" ht="15.75" x14ac:dyDescent="0.25">
      <c r="A24" s="15">
        <v>12</v>
      </c>
      <c r="B24" s="20" t="s">
        <v>92</v>
      </c>
      <c r="C24" s="18" t="s">
        <v>44</v>
      </c>
      <c r="D24" s="19">
        <v>37513</v>
      </c>
      <c r="E24" s="14">
        <v>90</v>
      </c>
      <c r="F24" s="14">
        <v>90</v>
      </c>
      <c r="G24" s="14">
        <v>90</v>
      </c>
      <c r="H24" s="14">
        <v>90</v>
      </c>
      <c r="I24" s="17" t="str">
        <f t="shared" si="0"/>
        <v>Xuất sắc</v>
      </c>
      <c r="J24" s="14">
        <v>90</v>
      </c>
      <c r="K24" s="17" t="str">
        <f t="shared" si="0"/>
        <v>Xuất sắc</v>
      </c>
    </row>
    <row r="25" spans="1:11" ht="15.75" x14ac:dyDescent="0.25">
      <c r="A25" s="15">
        <v>13</v>
      </c>
      <c r="B25" s="20" t="s">
        <v>93</v>
      </c>
      <c r="C25" s="18" t="s">
        <v>45</v>
      </c>
      <c r="D25" s="19">
        <v>37445</v>
      </c>
      <c r="E25" s="14">
        <v>80</v>
      </c>
      <c r="F25" s="14">
        <v>80</v>
      </c>
      <c r="G25" s="14">
        <v>80</v>
      </c>
      <c r="H25" s="14">
        <v>80</v>
      </c>
      <c r="I25" s="17" t="str">
        <f t="shared" si="0"/>
        <v>Tốt</v>
      </c>
      <c r="J25" s="14">
        <v>80</v>
      </c>
      <c r="K25" s="17" t="str">
        <f t="shared" si="0"/>
        <v>Tốt</v>
      </c>
    </row>
    <row r="26" spans="1:11" ht="15.75" x14ac:dyDescent="0.25">
      <c r="A26" s="15">
        <v>14</v>
      </c>
      <c r="B26" s="20" t="s">
        <v>94</v>
      </c>
      <c r="C26" s="18" t="s">
        <v>46</v>
      </c>
      <c r="D26" s="19">
        <v>37264</v>
      </c>
      <c r="E26" s="14">
        <v>0</v>
      </c>
      <c r="F26" s="14">
        <v>0</v>
      </c>
      <c r="G26" s="14">
        <v>0</v>
      </c>
      <c r="H26" s="14">
        <v>0</v>
      </c>
      <c r="I26" s="17" t="str">
        <f t="shared" si="0"/>
        <v>Kém</v>
      </c>
      <c r="J26" s="14">
        <v>0</v>
      </c>
      <c r="K26" s="17" t="str">
        <f t="shared" si="0"/>
        <v>Kém</v>
      </c>
    </row>
    <row r="27" spans="1:11" ht="15.75" x14ac:dyDescent="0.25">
      <c r="A27" s="15">
        <v>15</v>
      </c>
      <c r="B27" s="20" t="s">
        <v>95</v>
      </c>
      <c r="C27" s="18" t="s">
        <v>47</v>
      </c>
      <c r="D27" s="19">
        <v>37385</v>
      </c>
      <c r="E27" s="14">
        <v>90</v>
      </c>
      <c r="F27" s="14">
        <v>90</v>
      </c>
      <c r="G27" s="14">
        <v>90</v>
      </c>
      <c r="H27" s="14">
        <v>90</v>
      </c>
      <c r="I27" s="17" t="str">
        <f t="shared" si="0"/>
        <v>Xuất sắc</v>
      </c>
      <c r="J27" s="14">
        <v>90</v>
      </c>
      <c r="K27" s="17" t="str">
        <f t="shared" si="0"/>
        <v>Xuất sắc</v>
      </c>
    </row>
    <row r="28" spans="1:11" ht="15.75" x14ac:dyDescent="0.25">
      <c r="A28" s="15">
        <v>16</v>
      </c>
      <c r="B28" s="20" t="s">
        <v>96</v>
      </c>
      <c r="C28" s="18" t="s">
        <v>48</v>
      </c>
      <c r="D28" s="19">
        <v>37597</v>
      </c>
      <c r="E28" s="14">
        <v>80</v>
      </c>
      <c r="F28" s="14">
        <v>90</v>
      </c>
      <c r="G28" s="14">
        <v>90</v>
      </c>
      <c r="H28" s="14">
        <v>90</v>
      </c>
      <c r="I28" s="17" t="str">
        <f t="shared" si="0"/>
        <v>Xuất sắc</v>
      </c>
      <c r="J28" s="14">
        <v>90</v>
      </c>
      <c r="K28" s="17" t="str">
        <f t="shared" si="0"/>
        <v>Xuất sắc</v>
      </c>
    </row>
    <row r="29" spans="1:11" ht="15.75" x14ac:dyDescent="0.25">
      <c r="A29" s="15">
        <v>17</v>
      </c>
      <c r="B29" s="20" t="s">
        <v>97</v>
      </c>
      <c r="C29" s="18" t="s">
        <v>49</v>
      </c>
      <c r="D29" s="19">
        <v>37417</v>
      </c>
      <c r="E29" s="14">
        <v>0</v>
      </c>
      <c r="F29" s="14">
        <v>0</v>
      </c>
      <c r="G29" s="14">
        <v>0</v>
      </c>
      <c r="H29" s="14">
        <v>0</v>
      </c>
      <c r="I29" s="17" t="str">
        <f t="shared" si="0"/>
        <v>Kém</v>
      </c>
      <c r="J29" s="14">
        <v>0</v>
      </c>
      <c r="K29" s="17" t="str">
        <f t="shared" si="0"/>
        <v>Kém</v>
      </c>
    </row>
    <row r="30" spans="1:11" ht="15.75" x14ac:dyDescent="0.25">
      <c r="A30" s="15">
        <v>18</v>
      </c>
      <c r="B30" s="20" t="s">
        <v>98</v>
      </c>
      <c r="C30" s="18" t="s">
        <v>50</v>
      </c>
      <c r="D30" s="19">
        <v>37611</v>
      </c>
      <c r="E30" s="14">
        <v>90</v>
      </c>
      <c r="F30" s="14">
        <v>90</v>
      </c>
      <c r="G30" s="14">
        <v>90</v>
      </c>
      <c r="H30" s="14">
        <v>90</v>
      </c>
      <c r="I30" s="17" t="str">
        <f t="shared" si="0"/>
        <v>Xuất sắc</v>
      </c>
      <c r="J30" s="14">
        <v>90</v>
      </c>
      <c r="K30" s="17" t="str">
        <f t="shared" si="0"/>
        <v>Xuất sắc</v>
      </c>
    </row>
    <row r="31" spans="1:11" ht="15.75" x14ac:dyDescent="0.25">
      <c r="A31" s="15">
        <v>19</v>
      </c>
      <c r="B31" s="20" t="s">
        <v>99</v>
      </c>
      <c r="C31" s="18" t="s">
        <v>51</v>
      </c>
      <c r="D31" s="19">
        <v>37257</v>
      </c>
      <c r="E31" s="14">
        <v>70</v>
      </c>
      <c r="F31" s="14">
        <v>77</v>
      </c>
      <c r="G31" s="14">
        <v>77</v>
      </c>
      <c r="H31" s="14">
        <v>77</v>
      </c>
      <c r="I31" s="17" t="str">
        <f t="shared" si="0"/>
        <v>Khá</v>
      </c>
      <c r="J31" s="14">
        <v>77</v>
      </c>
      <c r="K31" s="17" t="str">
        <f t="shared" si="0"/>
        <v>Khá</v>
      </c>
    </row>
    <row r="32" spans="1:11" ht="15.75" x14ac:dyDescent="0.25">
      <c r="A32" s="15">
        <v>20</v>
      </c>
      <c r="B32" s="20" t="s">
        <v>100</v>
      </c>
      <c r="C32" s="18" t="s">
        <v>52</v>
      </c>
      <c r="D32" s="19">
        <v>37346</v>
      </c>
      <c r="E32" s="14">
        <v>80</v>
      </c>
      <c r="F32" s="14">
        <v>90</v>
      </c>
      <c r="G32" s="14">
        <v>90</v>
      </c>
      <c r="H32" s="14">
        <v>90</v>
      </c>
      <c r="I32" s="17" t="str">
        <f t="shared" si="0"/>
        <v>Xuất sắc</v>
      </c>
      <c r="J32" s="14">
        <v>90</v>
      </c>
      <c r="K32" s="17" t="str">
        <f t="shared" si="0"/>
        <v>Xuất sắc</v>
      </c>
    </row>
    <row r="33" spans="1:11" ht="15.75" x14ac:dyDescent="0.25">
      <c r="A33" s="15">
        <v>21</v>
      </c>
      <c r="B33" s="20" t="s">
        <v>101</v>
      </c>
      <c r="C33" s="18" t="s">
        <v>53</v>
      </c>
      <c r="D33" s="19">
        <v>37545</v>
      </c>
      <c r="E33" s="14">
        <v>90</v>
      </c>
      <c r="F33" s="14">
        <v>90</v>
      </c>
      <c r="G33" s="14">
        <v>90</v>
      </c>
      <c r="H33" s="14">
        <v>90</v>
      </c>
      <c r="I33" s="17" t="str">
        <f t="shared" si="0"/>
        <v>Xuất sắc</v>
      </c>
      <c r="J33" s="14">
        <v>90</v>
      </c>
      <c r="K33" s="17" t="str">
        <f t="shared" si="0"/>
        <v>Xuất sắc</v>
      </c>
    </row>
    <row r="34" spans="1:11" ht="15.75" x14ac:dyDescent="0.25">
      <c r="A34" s="15">
        <v>22</v>
      </c>
      <c r="B34" s="20" t="s">
        <v>102</v>
      </c>
      <c r="C34" s="18" t="s">
        <v>54</v>
      </c>
      <c r="D34" s="19">
        <v>37509</v>
      </c>
      <c r="E34" s="14">
        <v>90</v>
      </c>
      <c r="F34" s="14">
        <v>90</v>
      </c>
      <c r="G34" s="14">
        <v>90</v>
      </c>
      <c r="H34" s="14">
        <v>90</v>
      </c>
      <c r="I34" s="17" t="str">
        <f t="shared" si="0"/>
        <v>Xuất sắc</v>
      </c>
      <c r="J34" s="14">
        <v>90</v>
      </c>
      <c r="K34" s="17" t="str">
        <f t="shared" si="0"/>
        <v>Xuất sắc</v>
      </c>
    </row>
    <row r="35" spans="1:11" ht="15.75" x14ac:dyDescent="0.25">
      <c r="A35" s="15">
        <v>23</v>
      </c>
      <c r="B35" s="20" t="s">
        <v>103</v>
      </c>
      <c r="C35" s="18" t="s">
        <v>55</v>
      </c>
      <c r="D35" s="19">
        <v>37498</v>
      </c>
      <c r="E35" s="14">
        <v>0</v>
      </c>
      <c r="F35" s="14">
        <v>0</v>
      </c>
      <c r="G35" s="14">
        <v>0</v>
      </c>
      <c r="H35" s="14">
        <v>0</v>
      </c>
      <c r="I35" s="17" t="str">
        <f t="shared" si="0"/>
        <v>Kém</v>
      </c>
      <c r="J35" s="14">
        <v>0</v>
      </c>
      <c r="K35" s="17" t="str">
        <f t="shared" si="0"/>
        <v>Kém</v>
      </c>
    </row>
    <row r="36" spans="1:11" ht="15.75" x14ac:dyDescent="0.25">
      <c r="A36" s="15">
        <v>24</v>
      </c>
      <c r="B36" s="20" t="s">
        <v>104</v>
      </c>
      <c r="C36" s="18" t="s">
        <v>56</v>
      </c>
      <c r="D36" s="19">
        <v>37576</v>
      </c>
      <c r="E36" s="14">
        <v>90</v>
      </c>
      <c r="F36" s="14">
        <v>90</v>
      </c>
      <c r="G36" s="14">
        <v>90</v>
      </c>
      <c r="H36" s="14">
        <v>90</v>
      </c>
      <c r="I36" s="17" t="str">
        <f t="shared" si="0"/>
        <v>Xuất sắc</v>
      </c>
      <c r="J36" s="14">
        <v>90</v>
      </c>
      <c r="K36" s="17" t="str">
        <f t="shared" si="0"/>
        <v>Xuất sắc</v>
      </c>
    </row>
    <row r="37" spans="1:11" ht="15.75" x14ac:dyDescent="0.25">
      <c r="A37" s="15">
        <v>25</v>
      </c>
      <c r="B37" s="20" t="s">
        <v>105</v>
      </c>
      <c r="C37" s="18" t="s">
        <v>57</v>
      </c>
      <c r="D37" s="19">
        <v>37370</v>
      </c>
      <c r="E37" s="14">
        <v>80</v>
      </c>
      <c r="F37" s="14">
        <v>90</v>
      </c>
      <c r="G37" s="14">
        <v>90</v>
      </c>
      <c r="H37" s="14">
        <v>90</v>
      </c>
      <c r="I37" s="17" t="str">
        <f t="shared" si="0"/>
        <v>Xuất sắc</v>
      </c>
      <c r="J37" s="14">
        <v>90</v>
      </c>
      <c r="K37" s="17" t="str">
        <f t="shared" si="0"/>
        <v>Xuất sắc</v>
      </c>
    </row>
    <row r="38" spans="1:11" ht="15.75" x14ac:dyDescent="0.25">
      <c r="A38" s="15">
        <v>26</v>
      </c>
      <c r="B38" s="20" t="s">
        <v>106</v>
      </c>
      <c r="C38" s="18" t="s">
        <v>58</v>
      </c>
      <c r="D38" s="19">
        <v>37401</v>
      </c>
      <c r="E38" s="14">
        <v>90</v>
      </c>
      <c r="F38" s="14">
        <v>90</v>
      </c>
      <c r="G38" s="14">
        <v>90</v>
      </c>
      <c r="H38" s="14">
        <v>90</v>
      </c>
      <c r="I38" s="17" t="str">
        <f t="shared" si="0"/>
        <v>Xuất sắc</v>
      </c>
      <c r="J38" s="14">
        <v>90</v>
      </c>
      <c r="K38" s="17" t="str">
        <f t="shared" si="0"/>
        <v>Xuất sắc</v>
      </c>
    </row>
    <row r="39" spans="1:11" ht="15.75" x14ac:dyDescent="0.25">
      <c r="A39" s="15">
        <v>27</v>
      </c>
      <c r="B39" s="20" t="s">
        <v>107</v>
      </c>
      <c r="C39" s="18" t="s">
        <v>59</v>
      </c>
      <c r="D39" s="19">
        <v>37282</v>
      </c>
      <c r="E39" s="14">
        <v>90</v>
      </c>
      <c r="F39" s="14">
        <v>90</v>
      </c>
      <c r="G39" s="14">
        <v>90</v>
      </c>
      <c r="H39" s="14">
        <v>90</v>
      </c>
      <c r="I39" s="17" t="str">
        <f t="shared" si="0"/>
        <v>Xuất sắc</v>
      </c>
      <c r="J39" s="14">
        <v>90</v>
      </c>
      <c r="K39" s="17" t="str">
        <f t="shared" si="0"/>
        <v>Xuất sắc</v>
      </c>
    </row>
    <row r="40" spans="1:11" ht="15.75" x14ac:dyDescent="0.25">
      <c r="A40" s="15">
        <v>28</v>
      </c>
      <c r="B40" s="20" t="s">
        <v>108</v>
      </c>
      <c r="C40" s="18" t="s">
        <v>60</v>
      </c>
      <c r="D40" s="19">
        <v>37587</v>
      </c>
      <c r="E40" s="14">
        <v>80</v>
      </c>
      <c r="F40" s="14">
        <v>90</v>
      </c>
      <c r="G40" s="14">
        <v>90</v>
      </c>
      <c r="H40" s="14">
        <v>90</v>
      </c>
      <c r="I40" s="17" t="str">
        <f t="shared" si="0"/>
        <v>Xuất sắc</v>
      </c>
      <c r="J40" s="14">
        <v>90</v>
      </c>
      <c r="K40" s="17" t="str">
        <f t="shared" si="0"/>
        <v>Xuất sắc</v>
      </c>
    </row>
    <row r="41" spans="1:11" ht="15.75" x14ac:dyDescent="0.25">
      <c r="A41" s="15">
        <v>29</v>
      </c>
      <c r="B41" s="20" t="s">
        <v>109</v>
      </c>
      <c r="C41" s="18" t="s">
        <v>61</v>
      </c>
      <c r="D41" s="19">
        <v>37467</v>
      </c>
      <c r="E41" s="14">
        <v>80</v>
      </c>
      <c r="F41" s="14">
        <v>90</v>
      </c>
      <c r="G41" s="14">
        <v>90</v>
      </c>
      <c r="H41" s="14">
        <v>90</v>
      </c>
      <c r="I41" s="17" t="str">
        <f t="shared" si="0"/>
        <v>Xuất sắc</v>
      </c>
      <c r="J41" s="14">
        <v>90</v>
      </c>
      <c r="K41" s="17" t="str">
        <f t="shared" si="0"/>
        <v>Xuất sắc</v>
      </c>
    </row>
    <row r="42" spans="1:11" ht="15.75" x14ac:dyDescent="0.25">
      <c r="A42" s="15">
        <v>30</v>
      </c>
      <c r="B42" s="20" t="s">
        <v>110</v>
      </c>
      <c r="C42" s="18" t="s">
        <v>62</v>
      </c>
      <c r="D42" s="19">
        <v>37500</v>
      </c>
      <c r="E42" s="14">
        <v>80</v>
      </c>
      <c r="F42" s="14">
        <v>90</v>
      </c>
      <c r="G42" s="14">
        <v>90</v>
      </c>
      <c r="H42" s="14">
        <v>90</v>
      </c>
      <c r="I42" s="17" t="str">
        <f t="shared" si="0"/>
        <v>Xuất sắc</v>
      </c>
      <c r="J42" s="14">
        <v>90</v>
      </c>
      <c r="K42" s="17" t="str">
        <f t="shared" si="0"/>
        <v>Xuất sắc</v>
      </c>
    </row>
    <row r="43" spans="1:11" ht="15.75" x14ac:dyDescent="0.25">
      <c r="A43" s="15">
        <v>31</v>
      </c>
      <c r="B43" s="20" t="s">
        <v>111</v>
      </c>
      <c r="C43" s="18" t="s">
        <v>63</v>
      </c>
      <c r="D43" s="19">
        <v>37554</v>
      </c>
      <c r="E43" s="14">
        <v>80</v>
      </c>
      <c r="F43" s="14">
        <v>90</v>
      </c>
      <c r="G43" s="14">
        <v>90</v>
      </c>
      <c r="H43" s="14">
        <v>90</v>
      </c>
      <c r="I43" s="17" t="str">
        <f t="shared" si="0"/>
        <v>Xuất sắc</v>
      </c>
      <c r="J43" s="14">
        <v>90</v>
      </c>
      <c r="K43" s="17" t="str">
        <f t="shared" si="0"/>
        <v>Xuất sắc</v>
      </c>
    </row>
    <row r="44" spans="1:11" ht="15.75" x14ac:dyDescent="0.25">
      <c r="A44" s="15">
        <v>32</v>
      </c>
      <c r="B44" s="20" t="s">
        <v>112</v>
      </c>
      <c r="C44" s="18" t="s">
        <v>64</v>
      </c>
      <c r="D44" s="19">
        <v>37522</v>
      </c>
      <c r="E44" s="14">
        <v>80</v>
      </c>
      <c r="F44" s="14">
        <v>80</v>
      </c>
      <c r="G44" s="14">
        <v>80</v>
      </c>
      <c r="H44" s="14">
        <v>80</v>
      </c>
      <c r="I44" s="17" t="str">
        <f t="shared" si="0"/>
        <v>Tốt</v>
      </c>
      <c r="J44" s="14">
        <v>80</v>
      </c>
      <c r="K44" s="17" t="str">
        <f t="shared" si="0"/>
        <v>Tốt</v>
      </c>
    </row>
    <row r="45" spans="1:11" ht="15.75" x14ac:dyDescent="0.25">
      <c r="A45" s="15">
        <v>33</v>
      </c>
      <c r="B45" s="20" t="s">
        <v>113</v>
      </c>
      <c r="C45" s="18" t="s">
        <v>65</v>
      </c>
      <c r="D45" s="19">
        <v>37313</v>
      </c>
      <c r="E45" s="14">
        <v>80</v>
      </c>
      <c r="F45" s="14">
        <v>80</v>
      </c>
      <c r="G45" s="14">
        <v>80</v>
      </c>
      <c r="H45" s="14">
        <v>80</v>
      </c>
      <c r="I45" s="17" t="str">
        <f t="shared" si="0"/>
        <v>Tốt</v>
      </c>
      <c r="J45" s="14">
        <v>80</v>
      </c>
      <c r="K45" s="17" t="str">
        <f t="shared" si="0"/>
        <v>Tốt</v>
      </c>
    </row>
    <row r="46" spans="1:11" ht="15.75" x14ac:dyDescent="0.25">
      <c r="A46" s="15">
        <v>34</v>
      </c>
      <c r="B46" s="20" t="s">
        <v>114</v>
      </c>
      <c r="C46" s="18" t="s">
        <v>66</v>
      </c>
      <c r="D46" s="19">
        <v>37610</v>
      </c>
      <c r="E46" s="14">
        <v>0</v>
      </c>
      <c r="F46" s="14">
        <v>0</v>
      </c>
      <c r="G46" s="14">
        <v>0</v>
      </c>
      <c r="H46" s="14">
        <v>0</v>
      </c>
      <c r="I46" s="17" t="str">
        <f t="shared" si="0"/>
        <v>Kém</v>
      </c>
      <c r="J46" s="14">
        <v>0</v>
      </c>
      <c r="K46" s="17" t="str">
        <f t="shared" si="0"/>
        <v>Kém</v>
      </c>
    </row>
    <row r="47" spans="1:11" ht="15.75" x14ac:dyDescent="0.25">
      <c r="A47" s="15">
        <v>35</v>
      </c>
      <c r="B47" s="20" t="s">
        <v>115</v>
      </c>
      <c r="C47" s="18" t="s">
        <v>67</v>
      </c>
      <c r="D47" s="19">
        <v>37582</v>
      </c>
      <c r="E47" s="14">
        <v>90</v>
      </c>
      <c r="F47" s="14">
        <v>90</v>
      </c>
      <c r="G47" s="14">
        <v>90</v>
      </c>
      <c r="H47" s="14">
        <v>90</v>
      </c>
      <c r="I47" s="17" t="str">
        <f t="shared" si="0"/>
        <v>Xuất sắc</v>
      </c>
      <c r="J47" s="14">
        <v>90</v>
      </c>
      <c r="K47" s="17" t="str">
        <f t="shared" si="0"/>
        <v>Xuất sắc</v>
      </c>
    </row>
    <row r="48" spans="1:11" ht="15.75" x14ac:dyDescent="0.25">
      <c r="A48" s="15">
        <v>36</v>
      </c>
      <c r="B48" s="20" t="s">
        <v>116</v>
      </c>
      <c r="C48" s="18" t="s">
        <v>68</v>
      </c>
      <c r="D48" s="19">
        <v>37433</v>
      </c>
      <c r="E48" s="14">
        <v>90</v>
      </c>
      <c r="F48" s="14">
        <v>90</v>
      </c>
      <c r="G48" s="14">
        <v>90</v>
      </c>
      <c r="H48" s="14">
        <v>90</v>
      </c>
      <c r="I48" s="17" t="str">
        <f t="shared" si="0"/>
        <v>Xuất sắc</v>
      </c>
      <c r="J48" s="14">
        <v>90</v>
      </c>
      <c r="K48" s="17" t="str">
        <f t="shared" si="0"/>
        <v>Xuất sắc</v>
      </c>
    </row>
    <row r="49" spans="1:11" ht="15.75" x14ac:dyDescent="0.25">
      <c r="A49" s="15">
        <v>37</v>
      </c>
      <c r="B49" s="20" t="s">
        <v>117</v>
      </c>
      <c r="C49" s="18" t="s">
        <v>69</v>
      </c>
      <c r="D49" s="19">
        <v>37498</v>
      </c>
      <c r="E49" s="14">
        <v>90</v>
      </c>
      <c r="F49" s="14">
        <v>90</v>
      </c>
      <c r="G49" s="14">
        <v>90</v>
      </c>
      <c r="H49" s="14">
        <v>90</v>
      </c>
      <c r="I49" s="17" t="str">
        <f t="shared" si="0"/>
        <v>Xuất sắc</v>
      </c>
      <c r="J49" s="14">
        <v>90</v>
      </c>
      <c r="K49" s="17" t="str">
        <f t="shared" si="0"/>
        <v>Xuất sắc</v>
      </c>
    </row>
    <row r="50" spans="1:11" ht="15.75" x14ac:dyDescent="0.25">
      <c r="A50" s="15">
        <v>38</v>
      </c>
      <c r="B50" s="20" t="s">
        <v>118</v>
      </c>
      <c r="C50" s="18" t="s">
        <v>70</v>
      </c>
      <c r="D50" s="19">
        <v>37414</v>
      </c>
      <c r="E50" s="14">
        <v>0</v>
      </c>
      <c r="F50" s="14">
        <v>0</v>
      </c>
      <c r="G50" s="14">
        <v>0</v>
      </c>
      <c r="H50" s="14">
        <v>0</v>
      </c>
      <c r="I50" s="17" t="str">
        <f t="shared" si="0"/>
        <v>Kém</v>
      </c>
      <c r="J50" s="14">
        <v>0</v>
      </c>
      <c r="K50" s="17" t="str">
        <f t="shared" si="0"/>
        <v>Kém</v>
      </c>
    </row>
    <row r="51" spans="1:11" ht="15.75" x14ac:dyDescent="0.25">
      <c r="A51" s="15">
        <v>39</v>
      </c>
      <c r="B51" s="20" t="s">
        <v>119</v>
      </c>
      <c r="C51" s="18" t="s">
        <v>71</v>
      </c>
      <c r="D51" s="19">
        <v>37329</v>
      </c>
      <c r="E51" s="14">
        <v>90</v>
      </c>
      <c r="F51" s="14">
        <v>90</v>
      </c>
      <c r="G51" s="14">
        <v>90</v>
      </c>
      <c r="H51" s="14">
        <v>90</v>
      </c>
      <c r="I51" s="17" t="str">
        <f t="shared" si="0"/>
        <v>Xuất sắc</v>
      </c>
      <c r="J51" s="14">
        <v>90</v>
      </c>
      <c r="K51" s="17" t="str">
        <f t="shared" si="0"/>
        <v>Xuất sắc</v>
      </c>
    </row>
    <row r="52" spans="1:11" ht="15.75" x14ac:dyDescent="0.25">
      <c r="A52" s="15">
        <v>40</v>
      </c>
      <c r="B52" s="20" t="s">
        <v>120</v>
      </c>
      <c r="C52" s="18" t="s">
        <v>72</v>
      </c>
      <c r="D52" s="19">
        <v>37505</v>
      </c>
      <c r="E52" s="14">
        <v>90</v>
      </c>
      <c r="F52" s="14">
        <v>80</v>
      </c>
      <c r="G52" s="14">
        <v>80</v>
      </c>
      <c r="H52" s="14">
        <v>80</v>
      </c>
      <c r="I52" s="17" t="str">
        <f t="shared" si="0"/>
        <v>Tốt</v>
      </c>
      <c r="J52" s="14">
        <v>80</v>
      </c>
      <c r="K52" s="17" t="str">
        <f t="shared" si="0"/>
        <v>Tốt</v>
      </c>
    </row>
    <row r="53" spans="1:11" ht="15.75" x14ac:dyDescent="0.25">
      <c r="A53" s="15">
        <v>41</v>
      </c>
      <c r="B53" s="20" t="s">
        <v>121</v>
      </c>
      <c r="C53" s="18" t="s">
        <v>73</v>
      </c>
      <c r="D53" s="19">
        <v>37615</v>
      </c>
      <c r="E53" s="14">
        <v>90</v>
      </c>
      <c r="F53" s="14">
        <v>90</v>
      </c>
      <c r="G53" s="14">
        <v>90</v>
      </c>
      <c r="H53" s="14">
        <v>90</v>
      </c>
      <c r="I53" s="17" t="str">
        <f t="shared" si="0"/>
        <v>Xuất sắc</v>
      </c>
      <c r="J53" s="14">
        <v>90</v>
      </c>
      <c r="K53" s="17" t="str">
        <f t="shared" si="0"/>
        <v>Xuất sắc</v>
      </c>
    </row>
    <row r="54" spans="1:11" ht="15.75" x14ac:dyDescent="0.25">
      <c r="A54" s="15">
        <v>42</v>
      </c>
      <c r="B54" s="20" t="s">
        <v>122</v>
      </c>
      <c r="C54" s="18" t="s">
        <v>74</v>
      </c>
      <c r="D54" s="19">
        <v>37565</v>
      </c>
      <c r="E54" s="14">
        <v>90</v>
      </c>
      <c r="F54" s="14">
        <v>90</v>
      </c>
      <c r="G54" s="14">
        <v>90</v>
      </c>
      <c r="H54" s="14">
        <v>90</v>
      </c>
      <c r="I54" s="17" t="str">
        <f t="shared" si="0"/>
        <v>Xuất sắc</v>
      </c>
      <c r="J54" s="14">
        <v>90</v>
      </c>
      <c r="K54" s="17" t="str">
        <f t="shared" si="0"/>
        <v>Xuất sắc</v>
      </c>
    </row>
    <row r="55" spans="1:11" ht="15.75" x14ac:dyDescent="0.25">
      <c r="A55" s="15">
        <v>43</v>
      </c>
      <c r="B55" s="20" t="s">
        <v>123</v>
      </c>
      <c r="C55" s="18" t="s">
        <v>75</v>
      </c>
      <c r="D55" s="19">
        <v>37469</v>
      </c>
      <c r="E55" s="14">
        <v>90</v>
      </c>
      <c r="F55" s="14">
        <v>90</v>
      </c>
      <c r="G55" s="14">
        <v>90</v>
      </c>
      <c r="H55" s="14">
        <v>90</v>
      </c>
      <c r="I55" s="17" t="str">
        <f t="shared" si="0"/>
        <v>Xuất sắc</v>
      </c>
      <c r="J55" s="14">
        <v>90</v>
      </c>
      <c r="K55" s="17" t="str">
        <f t="shared" si="0"/>
        <v>Xuất sắc</v>
      </c>
    </row>
    <row r="56" spans="1:11" ht="15.75" x14ac:dyDescent="0.25">
      <c r="A56" s="15">
        <v>44</v>
      </c>
      <c r="B56" s="20" t="s">
        <v>124</v>
      </c>
      <c r="C56" s="18" t="s">
        <v>76</v>
      </c>
      <c r="D56" s="19">
        <v>37326</v>
      </c>
      <c r="E56" s="14">
        <v>90</v>
      </c>
      <c r="F56" s="14">
        <v>90</v>
      </c>
      <c r="G56" s="14">
        <v>90</v>
      </c>
      <c r="H56" s="14">
        <v>90</v>
      </c>
      <c r="I56" s="17" t="str">
        <f t="shared" si="0"/>
        <v>Xuất sắc</v>
      </c>
      <c r="J56" s="14">
        <v>90</v>
      </c>
      <c r="K56" s="17" t="str">
        <f t="shared" si="0"/>
        <v>Xuất sắc</v>
      </c>
    </row>
    <row r="57" spans="1:11" ht="15.75" x14ac:dyDescent="0.25">
      <c r="A57" s="15">
        <v>45</v>
      </c>
      <c r="B57" s="20" t="s">
        <v>125</v>
      </c>
      <c r="C57" s="18" t="s">
        <v>77</v>
      </c>
      <c r="D57" s="19">
        <v>36896</v>
      </c>
      <c r="E57" s="14">
        <v>80</v>
      </c>
      <c r="F57" s="14">
        <v>90</v>
      </c>
      <c r="G57" s="14">
        <v>90</v>
      </c>
      <c r="H57" s="14">
        <v>90</v>
      </c>
      <c r="I57" s="17" t="str">
        <f t="shared" si="0"/>
        <v>Xuất sắc</v>
      </c>
      <c r="J57" s="14">
        <v>90</v>
      </c>
      <c r="K57" s="17" t="str">
        <f t="shared" si="0"/>
        <v>Xuất sắc</v>
      </c>
    </row>
    <row r="58" spans="1:11" ht="15.75" x14ac:dyDescent="0.25">
      <c r="A58" s="15">
        <v>46</v>
      </c>
      <c r="B58" s="20" t="s">
        <v>126</v>
      </c>
      <c r="C58" s="18" t="s">
        <v>78</v>
      </c>
      <c r="D58" s="19">
        <v>37453</v>
      </c>
      <c r="E58" s="14">
        <v>80</v>
      </c>
      <c r="F58" s="14">
        <v>90</v>
      </c>
      <c r="G58" s="14">
        <v>90</v>
      </c>
      <c r="H58" s="14">
        <v>90</v>
      </c>
      <c r="I58" s="17" t="str">
        <f t="shared" si="0"/>
        <v>Xuất sắc</v>
      </c>
      <c r="J58" s="14">
        <v>90</v>
      </c>
      <c r="K58" s="17" t="str">
        <f t="shared" si="0"/>
        <v>Xuất sắc</v>
      </c>
    </row>
    <row r="59" spans="1:11" ht="15.75" x14ac:dyDescent="0.25">
      <c r="A59" s="15">
        <v>47</v>
      </c>
      <c r="B59" s="20" t="s">
        <v>127</v>
      </c>
      <c r="C59" s="18" t="s">
        <v>79</v>
      </c>
      <c r="D59" s="19">
        <v>37307</v>
      </c>
      <c r="E59" s="14">
        <v>82</v>
      </c>
      <c r="F59" s="14">
        <v>90</v>
      </c>
      <c r="G59" s="14">
        <v>90</v>
      </c>
      <c r="H59" s="14">
        <v>90</v>
      </c>
      <c r="I59" s="17" t="str">
        <f t="shared" si="0"/>
        <v>Xuất sắc</v>
      </c>
      <c r="J59" s="14">
        <v>90</v>
      </c>
      <c r="K59" s="17" t="str">
        <f t="shared" si="0"/>
        <v>Xuất sắc</v>
      </c>
    </row>
    <row r="60" spans="1:11" ht="15.75" x14ac:dyDescent="0.25">
      <c r="A60" s="15">
        <v>48</v>
      </c>
      <c r="B60" s="20" t="s">
        <v>128</v>
      </c>
      <c r="C60" s="18" t="s">
        <v>80</v>
      </c>
      <c r="D60" s="19">
        <v>37616</v>
      </c>
      <c r="E60" s="14">
        <v>90</v>
      </c>
      <c r="F60" s="14">
        <v>90</v>
      </c>
      <c r="G60" s="14">
        <v>90</v>
      </c>
      <c r="H60" s="14">
        <v>90</v>
      </c>
      <c r="I60" s="17" t="str">
        <f t="shared" si="0"/>
        <v>Xuất sắc</v>
      </c>
      <c r="J60" s="14">
        <v>90</v>
      </c>
      <c r="K60" s="17" t="str">
        <f t="shared" si="0"/>
        <v>Xuất sắc</v>
      </c>
    </row>
    <row r="62" spans="1:11" ht="16.5" x14ac:dyDescent="0.2">
      <c r="A62" s="25" t="s">
        <v>31</v>
      </c>
      <c r="B62" s="25"/>
      <c r="C62" s="25"/>
    </row>
  </sheetData>
  <mergeCells count="16">
    <mergeCell ref="A62:C62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honeticPr fontId="1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530C-CB9E-4DEE-BC2F-779C12DF9B45}">
  <dimension ref="A1:K20"/>
  <sheetViews>
    <sheetView workbookViewId="0">
      <selection activeCell="D20" sqref="D20"/>
    </sheetView>
  </sheetViews>
  <sheetFormatPr defaultColWidth="18.75" defaultRowHeight="14.25" x14ac:dyDescent="0.2"/>
  <cols>
    <col min="1" max="1" width="4.75" style="12" bestFit="1" customWidth="1"/>
    <col min="2" max="2" width="8.875" bestFit="1" customWidth="1"/>
    <col min="3" max="3" width="17.875" bestFit="1" customWidth="1"/>
    <col min="4" max="4" width="9.875" bestFit="1" customWidth="1"/>
    <col min="5" max="5" width="6.875" style="12" bestFit="1" customWidth="1"/>
    <col min="6" max="8" width="5.375" style="12" bestFit="1" customWidth="1"/>
    <col min="9" max="9" width="7.75" bestFit="1" customWidth="1"/>
    <col min="10" max="10" width="5.375" style="12" bestFit="1" customWidth="1"/>
    <col min="11" max="11" width="10.75" customWidth="1"/>
  </cols>
  <sheetData>
    <row r="1" spans="1:11" ht="16.5" x14ac:dyDescent="0.2">
      <c r="A1" s="22" t="s">
        <v>0</v>
      </c>
      <c r="B1" s="22"/>
      <c r="C1" s="22"/>
      <c r="D1" s="22"/>
      <c r="G1" s="23" t="s">
        <v>2</v>
      </c>
      <c r="H1" s="23"/>
      <c r="I1" s="23"/>
      <c r="J1" s="23"/>
      <c r="K1" s="23"/>
    </row>
    <row r="2" spans="1:11" ht="16.5" x14ac:dyDescent="0.2">
      <c r="A2" s="24" t="s">
        <v>1</v>
      </c>
      <c r="B2" s="24"/>
      <c r="C2" s="24"/>
      <c r="D2" s="24"/>
      <c r="G2" s="23" t="s">
        <v>3</v>
      </c>
      <c r="H2" s="23"/>
      <c r="I2" s="23"/>
      <c r="J2" s="23"/>
      <c r="K2" s="23"/>
    </row>
    <row r="3" spans="1:11" ht="16.5" x14ac:dyDescent="0.2">
      <c r="A3" s="11"/>
    </row>
    <row r="5" spans="1:11" ht="19.5" x14ac:dyDescent="0.2">
      <c r="A5" s="21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ht="19.5" x14ac:dyDescent="0.2">
      <c r="A6" s="21" t="s">
        <v>129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19.5" x14ac:dyDescent="0.2">
      <c r="A7" s="21" t="s">
        <v>19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10" spans="1:11" ht="15.75" x14ac:dyDescent="0.2">
      <c r="A10" s="26" t="s">
        <v>5</v>
      </c>
      <c r="B10" s="28" t="s">
        <v>6</v>
      </c>
      <c r="C10" s="28" t="s">
        <v>7</v>
      </c>
      <c r="D10" s="28" t="s">
        <v>8</v>
      </c>
      <c r="E10" s="1" t="s">
        <v>9</v>
      </c>
      <c r="F10" s="1" t="s">
        <v>9</v>
      </c>
      <c r="G10" s="1" t="s">
        <v>9</v>
      </c>
      <c r="H10" s="30" t="s">
        <v>13</v>
      </c>
      <c r="I10" s="31"/>
      <c r="J10" s="30" t="s">
        <v>13</v>
      </c>
      <c r="K10" s="31"/>
    </row>
    <row r="11" spans="1:11" ht="31.5" customHeight="1" x14ac:dyDescent="0.2">
      <c r="A11" s="27"/>
      <c r="B11" s="29"/>
      <c r="C11" s="29"/>
      <c r="D11" s="29"/>
      <c r="E11" s="2" t="s">
        <v>10</v>
      </c>
      <c r="F11" s="2" t="s">
        <v>11</v>
      </c>
      <c r="G11" s="2" t="s">
        <v>12</v>
      </c>
      <c r="H11" s="32" t="s">
        <v>14</v>
      </c>
      <c r="I11" s="33"/>
      <c r="J11" s="32" t="s">
        <v>29</v>
      </c>
      <c r="K11" s="33"/>
    </row>
    <row r="12" spans="1:11" ht="15.75" x14ac:dyDescent="0.2">
      <c r="A12" s="27"/>
      <c r="B12" s="29"/>
      <c r="C12" s="29"/>
      <c r="D12" s="29"/>
      <c r="E12" s="13"/>
      <c r="F12" s="13"/>
      <c r="G12" s="13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.75" x14ac:dyDescent="0.25">
      <c r="A13" s="15">
        <v>1</v>
      </c>
      <c r="B13" s="46" t="s">
        <v>130</v>
      </c>
      <c r="C13" s="47" t="s">
        <v>131</v>
      </c>
      <c r="D13" s="48">
        <v>37852</v>
      </c>
      <c r="E13" s="47">
        <v>90</v>
      </c>
      <c r="F13" s="47">
        <v>90</v>
      </c>
      <c r="G13" s="47">
        <v>90</v>
      </c>
      <c r="H13" s="47">
        <v>90</v>
      </c>
      <c r="I13" s="49" t="str">
        <f t="shared" ref="I13:I18" si="0">IF(H13&gt;=90,"Xuất sắc",IF(H13&gt;=80,"Tốt", IF(H13&gt;=65,"Khá",IF(H13&gt;=50,"Trung bình", IF(H13&gt;=35, "Yếu", "Kém")))))</f>
        <v>Xuất sắc</v>
      </c>
      <c r="J13" s="47">
        <f t="shared" ref="J13:J18" si="1">H13</f>
        <v>90</v>
      </c>
      <c r="K13" s="49" t="str">
        <f t="shared" ref="K13:K18" si="2">IF(J13&gt;=90,"Xuất sắc",IF(J13&gt;=80,"Tốt", IF(J13&gt;=65,"Khá",IF(J13&gt;=50,"Trung bình", IF(J13&gt;=35, "Yếu", "Kém")))))</f>
        <v>Xuất sắc</v>
      </c>
    </row>
    <row r="14" spans="1:11" ht="15.75" x14ac:dyDescent="0.25">
      <c r="A14" s="15">
        <v>2</v>
      </c>
      <c r="B14" s="46" t="s">
        <v>132</v>
      </c>
      <c r="C14" s="47" t="s">
        <v>133</v>
      </c>
      <c r="D14" s="48">
        <v>37692</v>
      </c>
      <c r="E14" s="47">
        <v>90</v>
      </c>
      <c r="F14" s="47">
        <v>90</v>
      </c>
      <c r="G14" s="47">
        <v>90</v>
      </c>
      <c r="H14" s="47">
        <v>90</v>
      </c>
      <c r="I14" s="49" t="str">
        <f t="shared" si="0"/>
        <v>Xuất sắc</v>
      </c>
      <c r="J14" s="47">
        <f t="shared" si="1"/>
        <v>90</v>
      </c>
      <c r="K14" s="49" t="str">
        <f t="shared" si="2"/>
        <v>Xuất sắc</v>
      </c>
    </row>
    <row r="15" spans="1:11" ht="15.75" x14ac:dyDescent="0.25">
      <c r="A15" s="15">
        <v>3</v>
      </c>
      <c r="B15" s="46" t="s">
        <v>134</v>
      </c>
      <c r="C15" s="47" t="s">
        <v>135</v>
      </c>
      <c r="D15" s="48">
        <v>37832</v>
      </c>
      <c r="E15" s="47">
        <v>94</v>
      </c>
      <c r="F15" s="47">
        <v>94</v>
      </c>
      <c r="G15" s="47">
        <v>94</v>
      </c>
      <c r="H15" s="47">
        <v>94</v>
      </c>
      <c r="I15" s="49" t="str">
        <f t="shared" si="0"/>
        <v>Xuất sắc</v>
      </c>
      <c r="J15" s="47">
        <f t="shared" si="1"/>
        <v>94</v>
      </c>
      <c r="K15" s="49" t="str">
        <f t="shared" si="2"/>
        <v>Xuất sắc</v>
      </c>
    </row>
    <row r="16" spans="1:11" ht="15.75" x14ac:dyDescent="0.25">
      <c r="A16" s="15">
        <v>4</v>
      </c>
      <c r="B16" s="46" t="s">
        <v>136</v>
      </c>
      <c r="C16" s="47" t="s">
        <v>137</v>
      </c>
      <c r="D16" s="48">
        <v>37952</v>
      </c>
      <c r="E16" s="47">
        <v>90</v>
      </c>
      <c r="F16" s="47">
        <v>90</v>
      </c>
      <c r="G16" s="47">
        <v>90</v>
      </c>
      <c r="H16" s="47">
        <v>90</v>
      </c>
      <c r="I16" s="49" t="str">
        <f t="shared" si="0"/>
        <v>Xuất sắc</v>
      </c>
      <c r="J16" s="47">
        <f t="shared" si="1"/>
        <v>90</v>
      </c>
      <c r="K16" s="49" t="str">
        <f t="shared" si="2"/>
        <v>Xuất sắc</v>
      </c>
    </row>
    <row r="17" spans="1:11" ht="15.75" x14ac:dyDescent="0.25">
      <c r="A17" s="15">
        <v>5</v>
      </c>
      <c r="B17" s="46" t="s">
        <v>138</v>
      </c>
      <c r="C17" s="47" t="s">
        <v>139</v>
      </c>
      <c r="D17" s="48">
        <v>37931</v>
      </c>
      <c r="E17" s="47">
        <v>90</v>
      </c>
      <c r="F17" s="47">
        <v>90</v>
      </c>
      <c r="G17" s="47">
        <v>90</v>
      </c>
      <c r="H17" s="47">
        <v>90</v>
      </c>
      <c r="I17" s="49" t="str">
        <f t="shared" si="0"/>
        <v>Xuất sắc</v>
      </c>
      <c r="J17" s="47">
        <f t="shared" si="1"/>
        <v>90</v>
      </c>
      <c r="K17" s="49" t="str">
        <f t="shared" si="2"/>
        <v>Xuất sắc</v>
      </c>
    </row>
    <row r="18" spans="1:11" ht="15.75" x14ac:dyDescent="0.25">
      <c r="A18" s="15">
        <v>6</v>
      </c>
      <c r="B18" s="46" t="s">
        <v>140</v>
      </c>
      <c r="C18" s="47" t="s">
        <v>141</v>
      </c>
      <c r="D18" s="48">
        <v>37904</v>
      </c>
      <c r="E18" s="47">
        <v>90</v>
      </c>
      <c r="F18" s="47">
        <v>90</v>
      </c>
      <c r="G18" s="47">
        <v>90</v>
      </c>
      <c r="H18" s="47">
        <v>90</v>
      </c>
      <c r="I18" s="49" t="str">
        <f t="shared" si="0"/>
        <v>Xuất sắc</v>
      </c>
      <c r="J18" s="47">
        <f t="shared" si="1"/>
        <v>90</v>
      </c>
      <c r="K18" s="49" t="str">
        <f t="shared" si="2"/>
        <v>Xuất sắc</v>
      </c>
    </row>
    <row r="20" spans="1:11" ht="16.5" x14ac:dyDescent="0.2">
      <c r="A20" s="25" t="s">
        <v>142</v>
      </c>
      <c r="B20" s="25"/>
      <c r="C20" s="25"/>
    </row>
  </sheetData>
  <mergeCells count="16">
    <mergeCell ref="A20:C20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1:D1"/>
    <mergeCell ref="G1:K1"/>
    <mergeCell ref="A2:D2"/>
    <mergeCell ref="G2:K2"/>
    <mergeCell ref="A5:K5"/>
    <mergeCell ref="A6:K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8F4B-EF41-425C-AD99-D72E144EF016}">
  <dimension ref="A1:Q14"/>
  <sheetViews>
    <sheetView tabSelected="1" topLeftCell="A2" workbookViewId="0">
      <selection activeCell="S11" sqref="S11"/>
    </sheetView>
  </sheetViews>
  <sheetFormatPr defaultColWidth="19.25" defaultRowHeight="14.25" x14ac:dyDescent="0.2"/>
  <cols>
    <col min="1" max="1" width="4.75" bestFit="1" customWidth="1"/>
    <col min="2" max="2" width="21.25" customWidth="1"/>
    <col min="3" max="3" width="4.875" bestFit="1" customWidth="1"/>
    <col min="4" max="4" width="8.375" bestFit="1" customWidth="1"/>
    <col min="5" max="5" width="8.125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.875" customWidth="1"/>
    <col min="16" max="16" width="3.5" bestFit="1" customWidth="1"/>
    <col min="17" max="17" width="6.375" bestFit="1" customWidth="1"/>
  </cols>
  <sheetData>
    <row r="1" spans="1:17" s="3" customFormat="1" ht="15" x14ac:dyDescent="0.25">
      <c r="A1" s="36" t="s">
        <v>0</v>
      </c>
      <c r="B1" s="36"/>
      <c r="C1" s="36"/>
      <c r="D1" s="36"/>
      <c r="E1" s="36"/>
      <c r="F1" s="36"/>
      <c r="I1" s="37" t="s">
        <v>2</v>
      </c>
      <c r="J1" s="37"/>
      <c r="K1" s="37"/>
      <c r="L1" s="37"/>
      <c r="M1" s="37"/>
      <c r="N1" s="37"/>
      <c r="O1" s="37"/>
    </row>
    <row r="2" spans="1:17" s="3" customFormat="1" ht="15" x14ac:dyDescent="0.25">
      <c r="A2" s="37" t="s">
        <v>1</v>
      </c>
      <c r="B2" s="37"/>
      <c r="C2" s="37"/>
      <c r="D2" s="37"/>
      <c r="E2" s="37"/>
      <c r="F2" s="37"/>
      <c r="I2" s="37" t="s">
        <v>3</v>
      </c>
      <c r="J2" s="37"/>
      <c r="K2" s="37"/>
      <c r="L2" s="37"/>
      <c r="M2" s="37"/>
      <c r="N2" s="37"/>
      <c r="O2" s="37"/>
    </row>
    <row r="3" spans="1:17" s="3" customFormat="1" ht="15" x14ac:dyDescent="0.25"/>
    <row r="4" spans="1:17" s="3" customFormat="1" ht="60" customHeight="1" x14ac:dyDescent="0.3">
      <c r="B4" s="38" t="s">
        <v>144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s="3" customFormat="1" ht="15" x14ac:dyDescent="0.25"/>
    <row r="8" spans="1:17" s="3" customFormat="1" ht="15.75" x14ac:dyDescent="0.25">
      <c r="A8" s="39" t="s">
        <v>5</v>
      </c>
      <c r="B8" s="42" t="s">
        <v>22</v>
      </c>
      <c r="C8" s="42" t="s">
        <v>23</v>
      </c>
      <c r="D8" s="34" t="s">
        <v>24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35"/>
    </row>
    <row r="9" spans="1:17" s="3" customFormat="1" ht="15.75" x14ac:dyDescent="0.25">
      <c r="A9" s="40"/>
      <c r="B9" s="43"/>
      <c r="C9" s="43"/>
      <c r="D9" s="34" t="s">
        <v>17</v>
      </c>
      <c r="E9" s="35"/>
      <c r="F9" s="34" t="s">
        <v>16</v>
      </c>
      <c r="G9" s="35"/>
      <c r="H9" s="34" t="s">
        <v>20</v>
      </c>
      <c r="I9" s="35"/>
      <c r="J9" s="34" t="s">
        <v>21</v>
      </c>
      <c r="K9" s="35"/>
      <c r="L9" s="34" t="s">
        <v>25</v>
      </c>
      <c r="M9" s="35"/>
      <c r="N9" s="34" t="s">
        <v>18</v>
      </c>
      <c r="O9" s="35"/>
    </row>
    <row r="10" spans="1:17" s="3" customFormat="1" ht="15.75" x14ac:dyDescent="0.25">
      <c r="A10" s="41"/>
      <c r="B10" s="44"/>
      <c r="C10" s="44"/>
      <c r="D10" s="5" t="s">
        <v>26</v>
      </c>
      <c r="E10" s="5" t="s">
        <v>27</v>
      </c>
      <c r="F10" s="5" t="s">
        <v>26</v>
      </c>
      <c r="G10" s="5" t="s">
        <v>27</v>
      </c>
      <c r="H10" s="5" t="s">
        <v>26</v>
      </c>
      <c r="I10" s="5" t="s">
        <v>27</v>
      </c>
      <c r="J10" s="5" t="s">
        <v>26</v>
      </c>
      <c r="K10" s="5" t="s">
        <v>27</v>
      </c>
      <c r="L10" s="5" t="s">
        <v>26</v>
      </c>
      <c r="M10" s="5" t="s">
        <v>27</v>
      </c>
      <c r="N10" s="5" t="s">
        <v>26</v>
      </c>
      <c r="O10" s="5" t="s">
        <v>27</v>
      </c>
    </row>
    <row r="11" spans="1:17" s="3" customFormat="1" ht="15.75" x14ac:dyDescent="0.25">
      <c r="A11" s="50">
        <v>1</v>
      </c>
      <c r="B11" s="51" t="s">
        <v>30</v>
      </c>
      <c r="C11" s="7">
        <f>K65PEE!A60</f>
        <v>48</v>
      </c>
      <c r="D11" s="6">
        <f>COUNTIF(K65PEE!$K$13:$K$60,"Xuất sắc")</f>
        <v>35</v>
      </c>
      <c r="E11" s="8">
        <f t="shared" ref="E11:E12" si="0">D11/C11</f>
        <v>0.72916666666666663</v>
      </c>
      <c r="F11" s="6">
        <f>COUNTIF(K65PEE!$K$13:$K$60,"Tốt")</f>
        <v>7</v>
      </c>
      <c r="G11" s="8">
        <f t="shared" ref="G11:G12" si="1">F11/C11</f>
        <v>0.14583333333333334</v>
      </c>
      <c r="H11" s="6">
        <f>COUNTIF(K65PEE!$K$13:$K$60,"Khá")</f>
        <v>1</v>
      </c>
      <c r="I11" s="8">
        <f t="shared" ref="I11:I12" si="2">H11/C11</f>
        <v>2.0833333333333332E-2</v>
      </c>
      <c r="J11" s="6">
        <f>COUNTIF(K65PEE!$K$13:$K$60,"Trung bình")</f>
        <v>0</v>
      </c>
      <c r="K11" s="8">
        <f t="shared" ref="K11:K12" si="3">J11/C11</f>
        <v>0</v>
      </c>
      <c r="L11" s="6">
        <f>COUNTIF(K65PEE!$K$13:$K$60,"Yếu")</f>
        <v>0</v>
      </c>
      <c r="M11" s="8">
        <f t="shared" ref="M11:M12" si="4">L11/C11</f>
        <v>0</v>
      </c>
      <c r="N11" s="6">
        <f>COUNTIF(K65PEE!$K$13:$K$60,"Kém")</f>
        <v>5</v>
      </c>
      <c r="O11" s="8">
        <f t="shared" ref="O11:O12" si="5">N11/C11</f>
        <v>0.10416666666666667</v>
      </c>
      <c r="P11" s="3">
        <f>SUM(N11,L11,J11,H11,F11,D11)</f>
        <v>48</v>
      </c>
      <c r="Q11" s="16">
        <f>SUM(E11,G11,I11,K11,M11,O11)</f>
        <v>1</v>
      </c>
    </row>
    <row r="12" spans="1:17" s="3" customFormat="1" ht="15.75" x14ac:dyDescent="0.25">
      <c r="A12" s="54">
        <v>2</v>
      </c>
      <c r="B12" s="55" t="s">
        <v>143</v>
      </c>
      <c r="C12" s="7">
        <f>K66PEP!A18</f>
        <v>6</v>
      </c>
      <c r="D12" s="6">
        <f>COUNTIF(K66PEP!$K$13:$K$18,"xuất sắc")</f>
        <v>6</v>
      </c>
      <c r="E12" s="8">
        <f t="shared" si="0"/>
        <v>1</v>
      </c>
      <c r="F12" s="6">
        <f>COUNTIF(K66PEP!$K$13:$K$18,"tốt")</f>
        <v>0</v>
      </c>
      <c r="G12" s="8">
        <f t="shared" si="1"/>
        <v>0</v>
      </c>
      <c r="H12" s="6">
        <f>COUNTIF(K66PEP!$K$13:$K$18,"khá")</f>
        <v>0</v>
      </c>
      <c r="I12" s="8">
        <f t="shared" si="2"/>
        <v>0</v>
      </c>
      <c r="J12" s="6">
        <f>COUNTIF(K66PEP!$K$13:$K$18,"trung bình")</f>
        <v>0</v>
      </c>
      <c r="K12" s="8">
        <f t="shared" si="3"/>
        <v>0</v>
      </c>
      <c r="L12" s="6">
        <f>COUNTIF(K66PEP!$K$13:$K$18,"yếu")</f>
        <v>0</v>
      </c>
      <c r="M12" s="8">
        <f t="shared" si="4"/>
        <v>0</v>
      </c>
      <c r="N12" s="6">
        <f>COUNTIF(K66PEP!$K$13:$K$18,"kém")</f>
        <v>0</v>
      </c>
      <c r="O12" s="8">
        <f t="shared" si="5"/>
        <v>0</v>
      </c>
      <c r="P12" s="3">
        <f>SUM(N12,L12,J12,H12,F12,D12)</f>
        <v>6</v>
      </c>
      <c r="Q12" s="16">
        <f>SUM(E12,G12,I12,K12,M12,O12)</f>
        <v>1</v>
      </c>
    </row>
    <row r="13" spans="1:17" s="4" customFormat="1" ht="15.75" x14ac:dyDescent="0.25">
      <c r="A13" s="52" t="s">
        <v>28</v>
      </c>
      <c r="B13" s="53"/>
      <c r="C13" s="9">
        <f t="shared" ref="C13" si="6">SUM(D13,F13,H13,J13,L13,N13)</f>
        <v>54</v>
      </c>
      <c r="D13" s="5">
        <f>SUM(D11:D12)</f>
        <v>41</v>
      </c>
      <c r="E13" s="10">
        <f t="shared" ref="E13" si="7">D13/C13</f>
        <v>0.7592592592592593</v>
      </c>
      <c r="F13" s="5">
        <f>SUM(F11:F12)</f>
        <v>7</v>
      </c>
      <c r="G13" s="10">
        <f t="shared" ref="G13" si="8">F13/C13</f>
        <v>0.12962962962962962</v>
      </c>
      <c r="H13" s="5">
        <f>SUM(H11:H12)</f>
        <v>1</v>
      </c>
      <c r="I13" s="10">
        <f t="shared" ref="I13" si="9">H13/C13</f>
        <v>1.8518518518518517E-2</v>
      </c>
      <c r="J13" s="5">
        <f>SUM(J11:J12)</f>
        <v>0</v>
      </c>
      <c r="K13" s="10">
        <f t="shared" ref="K13" si="10">J13/C13</f>
        <v>0</v>
      </c>
      <c r="L13" s="5">
        <f>SUM(L11:L12)</f>
        <v>0</v>
      </c>
      <c r="M13" s="10">
        <f t="shared" ref="M13" si="11">L13/C13</f>
        <v>0</v>
      </c>
      <c r="N13" s="5">
        <f>SUM(N11:N12)</f>
        <v>5</v>
      </c>
      <c r="O13" s="10">
        <f t="shared" ref="O13" si="12">N13/C13</f>
        <v>9.2592592592592587E-2</v>
      </c>
      <c r="P13" s="3">
        <f>SUM(P11:P12)</f>
        <v>54</v>
      </c>
      <c r="Q13" s="16">
        <f t="shared" ref="Q13" si="13">SUM(E13,G13,I13,K13,M13,O13)</f>
        <v>1</v>
      </c>
    </row>
    <row r="14" spans="1:17" x14ac:dyDescent="0.2">
      <c r="P14" s="4"/>
    </row>
  </sheetData>
  <mergeCells count="16">
    <mergeCell ref="A13:B13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K65PEE</vt:lpstr>
      <vt:lpstr>K66PEP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Nguyễn Thị Huế</cp:lastModifiedBy>
  <dcterms:created xsi:type="dcterms:W3CDTF">2015-06-05T18:17:20Z</dcterms:created>
  <dcterms:modified xsi:type="dcterms:W3CDTF">2025-01-08T02:35:38Z</dcterms:modified>
</cp:coreProperties>
</file>