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ropbox\CTSV\CTSV\điểm rèn luyện\ĐRL 2021-2022\học kỳ 2\hop HĐ_ở nhà\"/>
    </mc:Choice>
  </mc:AlternateContent>
  <xr:revisionPtr revIDLastSave="0" documentId="13_ncr:1_{023CC240-A766-4C71-9916-D546B726D135}" xr6:coauthVersionLast="47" xr6:coauthVersionMax="47" xr10:uidLastSave="{00000000-0000-0000-0000-000000000000}"/>
  <bookViews>
    <workbookView xWindow="-120" yWindow="-120" windowWidth="24240" windowHeight="13140" tabRatio="666" activeTab="10" xr2:uid="{00000000-000D-0000-FFFF-FFFF00000000}"/>
  </bookViews>
  <sheets>
    <sheet name="63CA-CLC1" sheetId="61" r:id="rId1"/>
    <sheet name="63CA-CLC2" sheetId="63" r:id="rId2"/>
    <sheet name="63CA-CLC3" sheetId="64" r:id="rId3"/>
    <sheet name="63CB" sheetId="65" r:id="rId4"/>
    <sheet name="63CC" sheetId="66" r:id="rId5"/>
    <sheet name="63CD" sheetId="68" r:id="rId6"/>
    <sheet name="63CE" sheetId="69" r:id="rId7"/>
    <sheet name="63CLC" sheetId="67" r:id="rId8"/>
    <sheet name="63J" sheetId="70" r:id="rId9"/>
    <sheet name="63T" sheetId="72" r:id="rId10"/>
    <sheet name="Tổng hợp" sheetId="3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Titles" localSheetId="0">'63CA-CLC1'!#REF!</definedName>
    <definedName name="_xlnm.Print_Titles" localSheetId="2">'63CA-CLC3'!#REF!</definedName>
    <definedName name="_xlnm.Print_Titles" localSheetId="3">'63CB'!#REF!</definedName>
    <definedName name="_xlnm.Print_Titles" localSheetId="4">'63CC'!#REF!</definedName>
    <definedName name="_xlnm.Print_Titles" localSheetId="5">'63CD'!#REF!</definedName>
    <definedName name="_xlnm.Print_Titles" localSheetId="6">'63CE'!#REF!</definedName>
    <definedName name="_xlnm.Print_Titles" localSheetId="7">'63CLC'!#REF!</definedName>
    <definedName name="_xlnm.Print_Titles" localSheetId="8">'63J'!#REF!</definedName>
    <definedName name="_xlnm.Print_Titles" localSheetId="9">'63T'!#REF!</definedName>
    <definedName name="_xlnm.Print_Titles" localSheetId="10">'Tổng hợp'!$8:$10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31" l="1"/>
  <c r="C19" i="31"/>
  <c r="C18" i="31"/>
  <c r="C17" i="31"/>
  <c r="C16" i="31"/>
  <c r="C15" i="31"/>
  <c r="C14" i="31"/>
  <c r="C13" i="31"/>
  <c r="C12" i="31"/>
  <c r="C11" i="31"/>
  <c r="M15" i="72"/>
  <c r="M16" i="72"/>
  <c r="M17" i="72"/>
  <c r="M18" i="72"/>
  <c r="M19" i="72"/>
  <c r="M20" i="72"/>
  <c r="M21" i="72"/>
  <c r="M22" i="72"/>
  <c r="M23" i="72"/>
  <c r="M24" i="72"/>
  <c r="M25" i="72"/>
  <c r="M26" i="72"/>
  <c r="M27" i="72"/>
  <c r="M28" i="72"/>
  <c r="M29" i="72"/>
  <c r="M30" i="72"/>
  <c r="M31" i="72"/>
  <c r="M32" i="72"/>
  <c r="M33" i="72"/>
  <c r="M34" i="72"/>
  <c r="M35" i="72"/>
  <c r="M36" i="72"/>
  <c r="M37" i="72"/>
  <c r="M38" i="72"/>
  <c r="M39" i="72"/>
  <c r="M40" i="72"/>
  <c r="M41" i="72"/>
  <c r="M42" i="72"/>
  <c r="M43" i="72"/>
  <c r="M44" i="72"/>
  <c r="M45" i="72"/>
  <c r="M46" i="72"/>
  <c r="M47" i="72"/>
  <c r="M48" i="72"/>
  <c r="M49" i="72"/>
  <c r="M50" i="72"/>
  <c r="M51" i="72"/>
  <c r="M52" i="72"/>
  <c r="M53" i="72"/>
  <c r="M54" i="72"/>
  <c r="M55" i="72"/>
  <c r="M56" i="72"/>
  <c r="M57" i="72"/>
  <c r="M58" i="72"/>
  <c r="M59" i="72"/>
  <c r="M60" i="72"/>
  <c r="M61" i="72"/>
  <c r="M62" i="72"/>
  <c r="M63" i="72"/>
  <c r="M64" i="72"/>
  <c r="M65" i="72"/>
  <c r="M14" i="72"/>
  <c r="M15" i="67"/>
  <c r="M16" i="67"/>
  <c r="M17" i="67"/>
  <c r="M18" i="67"/>
  <c r="M19" i="67"/>
  <c r="M20" i="67"/>
  <c r="M21" i="67"/>
  <c r="M22" i="67"/>
  <c r="M23" i="67"/>
  <c r="M24" i="67"/>
  <c r="M25" i="67"/>
  <c r="M26" i="67"/>
  <c r="M27" i="67"/>
  <c r="M28" i="67"/>
  <c r="M29" i="67"/>
  <c r="M30" i="67"/>
  <c r="M31" i="67"/>
  <c r="M32" i="67"/>
  <c r="M33" i="67"/>
  <c r="M34" i="67"/>
  <c r="M35" i="67"/>
  <c r="M36" i="67"/>
  <c r="M37" i="67"/>
  <c r="M38" i="67"/>
  <c r="M39" i="67"/>
  <c r="M40" i="67"/>
  <c r="M41" i="67"/>
  <c r="M42" i="67"/>
  <c r="M43" i="67"/>
  <c r="M44" i="67"/>
  <c r="M45" i="67"/>
  <c r="M46" i="67"/>
  <c r="M14" i="67"/>
  <c r="M15" i="69"/>
  <c r="M16" i="69"/>
  <c r="M17" i="69"/>
  <c r="M18" i="69"/>
  <c r="M19" i="69"/>
  <c r="M20" i="69"/>
  <c r="M21" i="69"/>
  <c r="M22" i="69"/>
  <c r="M23" i="69"/>
  <c r="M24" i="69"/>
  <c r="M25" i="69"/>
  <c r="M26" i="69"/>
  <c r="M27" i="69"/>
  <c r="M28" i="69"/>
  <c r="M29" i="69"/>
  <c r="M30" i="69"/>
  <c r="M31" i="69"/>
  <c r="M32" i="69"/>
  <c r="M33" i="69"/>
  <c r="M34" i="69"/>
  <c r="M35" i="69"/>
  <c r="M36" i="69"/>
  <c r="M37" i="69"/>
  <c r="M38" i="69"/>
  <c r="M39" i="69"/>
  <c r="M40" i="69"/>
  <c r="M41" i="69"/>
  <c r="M42" i="69"/>
  <c r="M43" i="69"/>
  <c r="M44" i="69"/>
  <c r="M45" i="69"/>
  <c r="M46" i="69"/>
  <c r="M47" i="69"/>
  <c r="M48" i="69"/>
  <c r="M49" i="69"/>
  <c r="M50" i="69"/>
  <c r="M51" i="69"/>
  <c r="M52" i="69"/>
  <c r="M53" i="69"/>
  <c r="M54" i="69"/>
  <c r="M55" i="69"/>
  <c r="M56" i="69"/>
  <c r="M57" i="69"/>
  <c r="M58" i="69"/>
  <c r="M59" i="69"/>
  <c r="M60" i="69"/>
  <c r="M61" i="69"/>
  <c r="M62" i="69"/>
  <c r="M63" i="69"/>
  <c r="M64" i="69"/>
  <c r="M65" i="69"/>
  <c r="M14" i="69"/>
  <c r="M15" i="68"/>
  <c r="M16" i="68"/>
  <c r="M17" i="68"/>
  <c r="M18" i="68"/>
  <c r="M19" i="68"/>
  <c r="M20" i="68"/>
  <c r="M21" i="68"/>
  <c r="M22" i="68"/>
  <c r="M23" i="68"/>
  <c r="M24" i="68"/>
  <c r="M25" i="68"/>
  <c r="M26" i="68"/>
  <c r="M27" i="68"/>
  <c r="M28" i="68"/>
  <c r="M29" i="68"/>
  <c r="M30" i="68"/>
  <c r="M31" i="68"/>
  <c r="M32" i="68"/>
  <c r="M33" i="68"/>
  <c r="M34" i="68"/>
  <c r="M35" i="68"/>
  <c r="M36" i="68"/>
  <c r="M37" i="68"/>
  <c r="M38" i="68"/>
  <c r="M39" i="68"/>
  <c r="M40" i="68"/>
  <c r="M41" i="68"/>
  <c r="M42" i="68"/>
  <c r="M43" i="68"/>
  <c r="M44" i="68"/>
  <c r="M45" i="68"/>
  <c r="M46" i="68"/>
  <c r="M47" i="68"/>
  <c r="M48" i="68"/>
  <c r="M49" i="68"/>
  <c r="M50" i="68"/>
  <c r="M51" i="68"/>
  <c r="M52" i="68"/>
  <c r="M53" i="68"/>
  <c r="M54" i="68"/>
  <c r="M55" i="68"/>
  <c r="M56" i="68"/>
  <c r="M57" i="68"/>
  <c r="M14" i="68"/>
  <c r="C21" i="31" l="1"/>
  <c r="M15" i="63"/>
  <c r="M16" i="63"/>
  <c r="M17" i="63"/>
  <c r="M18" i="63"/>
  <c r="M19" i="63"/>
  <c r="M20" i="63"/>
  <c r="M21" i="63"/>
  <c r="M22" i="63"/>
  <c r="M23" i="63"/>
  <c r="M24" i="63"/>
  <c r="M25" i="63"/>
  <c r="M26" i="63"/>
  <c r="M27" i="63"/>
  <c r="M28" i="63"/>
  <c r="M29" i="63"/>
  <c r="M30" i="63"/>
  <c r="M31" i="63"/>
  <c r="M32" i="63"/>
  <c r="M33" i="63"/>
  <c r="M34" i="63"/>
  <c r="M35" i="63"/>
  <c r="M36" i="63"/>
  <c r="M37" i="63"/>
  <c r="M38" i="63"/>
  <c r="M39" i="63"/>
  <c r="M40" i="63"/>
  <c r="M41" i="63"/>
  <c r="M42" i="63"/>
  <c r="M43" i="63"/>
  <c r="M44" i="63"/>
  <c r="M45" i="63"/>
  <c r="M46" i="63"/>
  <c r="M47" i="63"/>
  <c r="M48" i="63"/>
  <c r="M49" i="63"/>
  <c r="M50" i="63"/>
  <c r="M51" i="63"/>
  <c r="M52" i="63"/>
  <c r="M53" i="63"/>
  <c r="M54" i="63"/>
  <c r="M55" i="63"/>
  <c r="M56" i="63"/>
  <c r="M57" i="63"/>
  <c r="M58" i="63"/>
  <c r="M14" i="63"/>
  <c r="Q15" i="65" l="1"/>
  <c r="Q16" i="65"/>
  <c r="Q17" i="65"/>
  <c r="Q18" i="65"/>
  <c r="Q19" i="65"/>
  <c r="Q20" i="65"/>
  <c r="Q21" i="65"/>
  <c r="Q22" i="65"/>
  <c r="Q23" i="65"/>
  <c r="Q24" i="65"/>
  <c r="Q25" i="65"/>
  <c r="Q26" i="65"/>
  <c r="Q27" i="65"/>
  <c r="Q28" i="65"/>
  <c r="Q29" i="65"/>
  <c r="Q30" i="65"/>
  <c r="Q31" i="65"/>
  <c r="Q32" i="65"/>
  <c r="Q33" i="65"/>
  <c r="Q34" i="65"/>
  <c r="Q35" i="65"/>
  <c r="Q36" i="65"/>
  <c r="Q37" i="65"/>
  <c r="Q38" i="65"/>
  <c r="Q39" i="65"/>
  <c r="Q40" i="65"/>
  <c r="Q41" i="65"/>
  <c r="Q42" i="65"/>
  <c r="Q43" i="65"/>
  <c r="Q44" i="65"/>
  <c r="Q45" i="65"/>
  <c r="Q46" i="65"/>
  <c r="Q47" i="65"/>
  <c r="Q48" i="65"/>
  <c r="Q49" i="65"/>
  <c r="Q50" i="65"/>
  <c r="Q51" i="65"/>
  <c r="Q52" i="65"/>
  <c r="Q53" i="65"/>
  <c r="Q54" i="65"/>
  <c r="Q55" i="65"/>
  <c r="Q56" i="65"/>
  <c r="Q57" i="65"/>
  <c r="Q14" i="65"/>
  <c r="Q15" i="66"/>
  <c r="Q16" i="66"/>
  <c r="Q17" i="66"/>
  <c r="Q18" i="66"/>
  <c r="Q19" i="66"/>
  <c r="Q20" i="66"/>
  <c r="Q21" i="66"/>
  <c r="Q22" i="66"/>
  <c r="Q23" i="66"/>
  <c r="Q24" i="66"/>
  <c r="Q25" i="66"/>
  <c r="Q26" i="66"/>
  <c r="Q27" i="66"/>
  <c r="Q28" i="66"/>
  <c r="Q29" i="66"/>
  <c r="Q30" i="66"/>
  <c r="Q31" i="66"/>
  <c r="Q32" i="66"/>
  <c r="Q33" i="66"/>
  <c r="Q34" i="66"/>
  <c r="Q35" i="66"/>
  <c r="Q36" i="66"/>
  <c r="Q37" i="66"/>
  <c r="Q38" i="66"/>
  <c r="Q39" i="66"/>
  <c r="Q40" i="66"/>
  <c r="Q41" i="66"/>
  <c r="Q42" i="66"/>
  <c r="Q43" i="66"/>
  <c r="Q44" i="66"/>
  <c r="Q45" i="66"/>
  <c r="Q46" i="66"/>
  <c r="Q47" i="66"/>
  <c r="Q48" i="66"/>
  <c r="Q49" i="66"/>
  <c r="Q50" i="66"/>
  <c r="Q51" i="66"/>
  <c r="Q52" i="66"/>
  <c r="Q53" i="66"/>
  <c r="Q54" i="66"/>
  <c r="Q55" i="66"/>
  <c r="Q56" i="66"/>
  <c r="Q57" i="66"/>
  <c r="Q58" i="66"/>
  <c r="Q59" i="66"/>
  <c r="Q14" i="66"/>
  <c r="J37" i="64"/>
  <c r="H37" i="64"/>
  <c r="J35" i="64"/>
  <c r="H35" i="64"/>
  <c r="J26" i="64"/>
  <c r="H26" i="64"/>
  <c r="Q14" i="64"/>
  <c r="Q15" i="64"/>
  <c r="Q16" i="64"/>
  <c r="Q17" i="64"/>
  <c r="Q18" i="64"/>
  <c r="Q19" i="64"/>
  <c r="Q20" i="64"/>
  <c r="Q21" i="64"/>
  <c r="Q22" i="64"/>
  <c r="Q23" i="64"/>
  <c r="Q24" i="64"/>
  <c r="Q25" i="64"/>
  <c r="Q26" i="64"/>
  <c r="Q27" i="64"/>
  <c r="Q28" i="64"/>
  <c r="Q29" i="64"/>
  <c r="Q30" i="64"/>
  <c r="Q31" i="64"/>
  <c r="Q32" i="64"/>
  <c r="Q33" i="64"/>
  <c r="Q34" i="64"/>
  <c r="Q35" i="64"/>
  <c r="Q36" i="64"/>
  <c r="Q37" i="64"/>
  <c r="Q38" i="64"/>
  <c r="Q39" i="64"/>
  <c r="Q40" i="64"/>
  <c r="Q41" i="64"/>
  <c r="Q42" i="64"/>
  <c r="Q43" i="64"/>
  <c r="Q44" i="64"/>
  <c r="Q45" i="64"/>
  <c r="Q46" i="64"/>
  <c r="Q47" i="64"/>
  <c r="Q48" i="64"/>
  <c r="Q49" i="64"/>
  <c r="Q50" i="64"/>
  <c r="Q51" i="64"/>
  <c r="Q52" i="64"/>
  <c r="Q53" i="64"/>
  <c r="Q54" i="64"/>
  <c r="Q55" i="64"/>
  <c r="Q56" i="64"/>
  <c r="Q57" i="64"/>
  <c r="Q58" i="64"/>
  <c r="Q59" i="64"/>
  <c r="Q60" i="64"/>
  <c r="Q61" i="64"/>
  <c r="Q62" i="64"/>
  <c r="Q63" i="64"/>
  <c r="Q64" i="64"/>
  <c r="Q65" i="64"/>
  <c r="Q13" i="64"/>
  <c r="J59" i="69" l="1"/>
  <c r="H59" i="69"/>
  <c r="J36" i="66"/>
  <c r="H36" i="66"/>
  <c r="J31" i="65"/>
  <c r="J32" i="65"/>
  <c r="J29" i="65"/>
  <c r="H31" i="65"/>
  <c r="H32" i="65"/>
  <c r="H29" i="65"/>
  <c r="J31" i="70"/>
  <c r="H31" i="70"/>
  <c r="J30" i="68"/>
  <c r="H30" i="68"/>
  <c r="J29" i="68"/>
  <c r="H29" i="68"/>
  <c r="J19" i="66"/>
  <c r="H19" i="66"/>
  <c r="J59" i="61" l="1"/>
  <c r="H59" i="61"/>
  <c r="H15" i="70" l="1"/>
  <c r="J15" i="70"/>
  <c r="H16" i="70"/>
  <c r="J16" i="70"/>
  <c r="H17" i="70"/>
  <c r="J17" i="70"/>
  <c r="H18" i="70"/>
  <c r="J18" i="70"/>
  <c r="H19" i="70"/>
  <c r="J19" i="70"/>
  <c r="H20" i="70"/>
  <c r="J20" i="70"/>
  <c r="H21" i="70"/>
  <c r="J21" i="70"/>
  <c r="H22" i="70"/>
  <c r="J22" i="70"/>
  <c r="H23" i="70"/>
  <c r="J23" i="70"/>
  <c r="H24" i="70"/>
  <c r="J24" i="70"/>
  <c r="H25" i="70"/>
  <c r="J25" i="70"/>
  <c r="H26" i="70"/>
  <c r="J26" i="70"/>
  <c r="H28" i="70"/>
  <c r="J28" i="70"/>
  <c r="H29" i="70"/>
  <c r="J29" i="70"/>
  <c r="H30" i="70"/>
  <c r="J30" i="70"/>
  <c r="H32" i="70"/>
  <c r="J32" i="70"/>
  <c r="H33" i="70"/>
  <c r="J33" i="70"/>
  <c r="H34" i="70"/>
  <c r="J34" i="70"/>
  <c r="H36" i="70"/>
  <c r="J36" i="70"/>
  <c r="H37" i="70"/>
  <c r="J37" i="70"/>
  <c r="H38" i="70"/>
  <c r="J38" i="70"/>
  <c r="H39" i="70"/>
  <c r="J39" i="70"/>
  <c r="H40" i="70"/>
  <c r="J40" i="70"/>
  <c r="H41" i="70"/>
  <c r="J41" i="70"/>
  <c r="H42" i="70"/>
  <c r="J42" i="70"/>
  <c r="H43" i="70"/>
  <c r="J43" i="70"/>
  <c r="H44" i="70"/>
  <c r="J44" i="70"/>
  <c r="H45" i="70"/>
  <c r="J45" i="70"/>
  <c r="H46" i="70"/>
  <c r="J46" i="70"/>
  <c r="H47" i="70"/>
  <c r="J47" i="70"/>
  <c r="H48" i="70"/>
  <c r="J48" i="70"/>
  <c r="H50" i="70"/>
  <c r="J50" i="70"/>
  <c r="H51" i="70"/>
  <c r="J51" i="70"/>
  <c r="H52" i="70"/>
  <c r="J52" i="70"/>
  <c r="H53" i="70"/>
  <c r="J53" i="70"/>
  <c r="H54" i="70"/>
  <c r="J54" i="70"/>
  <c r="H56" i="70"/>
  <c r="J56" i="70"/>
  <c r="H57" i="70"/>
  <c r="J57" i="70"/>
  <c r="H58" i="70"/>
  <c r="J58" i="70"/>
  <c r="H59" i="70"/>
  <c r="J59" i="70"/>
  <c r="H60" i="70"/>
  <c r="J60" i="70"/>
  <c r="H61" i="70"/>
  <c r="J61" i="70"/>
  <c r="H62" i="70"/>
  <c r="J62" i="70"/>
  <c r="H63" i="70"/>
  <c r="J63" i="70"/>
  <c r="H64" i="70"/>
  <c r="J64" i="70"/>
  <c r="J65" i="72" l="1"/>
  <c r="H65" i="72"/>
  <c r="J64" i="72"/>
  <c r="H64" i="72"/>
  <c r="J63" i="72"/>
  <c r="H63" i="72"/>
  <c r="J62" i="72"/>
  <c r="H62" i="72"/>
  <c r="J61" i="72"/>
  <c r="H61" i="72"/>
  <c r="J60" i="72"/>
  <c r="H60" i="72"/>
  <c r="J59" i="72"/>
  <c r="H59" i="72"/>
  <c r="J58" i="72"/>
  <c r="H58" i="72"/>
  <c r="J57" i="72"/>
  <c r="H57" i="72"/>
  <c r="J56" i="72"/>
  <c r="H56" i="72"/>
  <c r="J55" i="72"/>
  <c r="H55" i="72"/>
  <c r="J54" i="72"/>
  <c r="H54" i="72"/>
  <c r="J53" i="72"/>
  <c r="H53" i="72"/>
  <c r="J52" i="72"/>
  <c r="H52" i="72"/>
  <c r="J51" i="72"/>
  <c r="H51" i="72"/>
  <c r="J50" i="72"/>
  <c r="H50" i="72"/>
  <c r="J49" i="72"/>
  <c r="H49" i="72"/>
  <c r="J48" i="72"/>
  <c r="H48" i="72"/>
  <c r="J47" i="72"/>
  <c r="H47" i="72"/>
  <c r="J46" i="72"/>
  <c r="H46" i="72"/>
  <c r="J45" i="72"/>
  <c r="H45" i="72"/>
  <c r="J44" i="72"/>
  <c r="H44" i="72"/>
  <c r="J43" i="72"/>
  <c r="H43" i="72"/>
  <c r="J42" i="72"/>
  <c r="H42" i="72"/>
  <c r="J41" i="72"/>
  <c r="H41" i="72"/>
  <c r="J40" i="72"/>
  <c r="H40" i="72"/>
  <c r="J39" i="72"/>
  <c r="H39" i="72"/>
  <c r="J38" i="72"/>
  <c r="H38" i="72"/>
  <c r="J37" i="72"/>
  <c r="H37" i="72"/>
  <c r="J36" i="72"/>
  <c r="H36" i="72"/>
  <c r="J35" i="72"/>
  <c r="H35" i="72"/>
  <c r="J34" i="72"/>
  <c r="H34" i="72"/>
  <c r="J33" i="72"/>
  <c r="H33" i="72"/>
  <c r="J32" i="72"/>
  <c r="H32" i="72"/>
  <c r="J31" i="72"/>
  <c r="H31" i="72"/>
  <c r="J30" i="72"/>
  <c r="H30" i="72"/>
  <c r="J29" i="72"/>
  <c r="H29" i="72"/>
  <c r="J28" i="72"/>
  <c r="H28" i="72"/>
  <c r="J27" i="72"/>
  <c r="H27" i="72"/>
  <c r="J26" i="72"/>
  <c r="H26" i="72"/>
  <c r="J25" i="72"/>
  <c r="H25" i="72"/>
  <c r="J24" i="72"/>
  <c r="H24" i="72"/>
  <c r="J23" i="72"/>
  <c r="H23" i="72"/>
  <c r="J22" i="72"/>
  <c r="H22" i="72"/>
  <c r="J21" i="72"/>
  <c r="H21" i="72"/>
  <c r="J20" i="72"/>
  <c r="H20" i="72"/>
  <c r="J19" i="72"/>
  <c r="H19" i="72"/>
  <c r="J18" i="72"/>
  <c r="H18" i="72"/>
  <c r="J17" i="72"/>
  <c r="H17" i="72"/>
  <c r="J16" i="72"/>
  <c r="H16" i="72"/>
  <c r="J15" i="72"/>
  <c r="H15" i="72"/>
  <c r="J14" i="72"/>
  <c r="H14" i="72"/>
  <c r="O20" i="31" l="1"/>
  <c r="P20" i="31" s="1"/>
  <c r="G20" i="31"/>
  <c r="M20" i="31"/>
  <c r="E20" i="31"/>
  <c r="K20" i="31"/>
  <c r="L20" i="31" s="1"/>
  <c r="I20" i="31"/>
  <c r="J20" i="31" s="1"/>
  <c r="F20" i="31"/>
  <c r="N20" i="31"/>
  <c r="H20" i="31"/>
  <c r="D20" i="31" l="1"/>
  <c r="J70" i="70"/>
  <c r="J71" i="70"/>
  <c r="J72" i="70"/>
  <c r="J73" i="70"/>
  <c r="J74" i="70"/>
  <c r="J75" i="70"/>
  <c r="J76" i="70"/>
  <c r="J77" i="70"/>
  <c r="J78" i="70"/>
  <c r="J79" i="70"/>
  <c r="J80" i="70"/>
  <c r="J81" i="70"/>
  <c r="J82" i="70"/>
  <c r="J83" i="70"/>
  <c r="J84" i="70"/>
  <c r="J85" i="70"/>
  <c r="H70" i="70"/>
  <c r="H71" i="70"/>
  <c r="H72" i="70"/>
  <c r="H73" i="70"/>
  <c r="H74" i="70"/>
  <c r="H75" i="70"/>
  <c r="H76" i="70"/>
  <c r="H77" i="70"/>
  <c r="H78" i="70"/>
  <c r="H79" i="70"/>
  <c r="H80" i="70"/>
  <c r="H81" i="70"/>
  <c r="H82" i="70"/>
  <c r="H83" i="70"/>
  <c r="H84" i="70"/>
  <c r="H85" i="70"/>
  <c r="J69" i="70" l="1"/>
  <c r="H69" i="70"/>
  <c r="J68" i="70"/>
  <c r="H68" i="70"/>
  <c r="J67" i="70"/>
  <c r="H67" i="70"/>
  <c r="J66" i="70"/>
  <c r="H66" i="70"/>
  <c r="J65" i="70"/>
  <c r="H65" i="70"/>
  <c r="J55" i="70"/>
  <c r="H55" i="70"/>
  <c r="J49" i="70"/>
  <c r="H49" i="70"/>
  <c r="J35" i="70"/>
  <c r="H35" i="70"/>
  <c r="J27" i="70"/>
  <c r="H27" i="70"/>
  <c r="J14" i="70"/>
  <c r="H14" i="70"/>
  <c r="J65" i="69"/>
  <c r="H65" i="69"/>
  <c r="J64" i="69"/>
  <c r="H64" i="69"/>
  <c r="J63" i="69"/>
  <c r="H63" i="69"/>
  <c r="J62" i="69"/>
  <c r="H62" i="69"/>
  <c r="J61" i="69"/>
  <c r="H61" i="69"/>
  <c r="J60" i="69"/>
  <c r="H60" i="69"/>
  <c r="J58" i="69"/>
  <c r="H58" i="69"/>
  <c r="J57" i="69"/>
  <c r="H57" i="69"/>
  <c r="J56" i="69"/>
  <c r="H56" i="69"/>
  <c r="J55" i="69"/>
  <c r="H55" i="69"/>
  <c r="J54" i="69"/>
  <c r="H54" i="69"/>
  <c r="J53" i="69"/>
  <c r="H53" i="69"/>
  <c r="J52" i="69"/>
  <c r="H52" i="69"/>
  <c r="J51" i="69"/>
  <c r="H51" i="69"/>
  <c r="J50" i="69"/>
  <c r="H50" i="69"/>
  <c r="J49" i="69"/>
  <c r="H49" i="69"/>
  <c r="J48" i="69"/>
  <c r="H48" i="69"/>
  <c r="J47" i="69"/>
  <c r="H47" i="69"/>
  <c r="J46" i="69"/>
  <c r="H46" i="69"/>
  <c r="J45" i="69"/>
  <c r="H45" i="69"/>
  <c r="J44" i="69"/>
  <c r="H44" i="69"/>
  <c r="J43" i="69"/>
  <c r="H43" i="69"/>
  <c r="J42" i="69"/>
  <c r="H42" i="69"/>
  <c r="J41" i="69"/>
  <c r="H41" i="69"/>
  <c r="J40" i="69"/>
  <c r="H40" i="69"/>
  <c r="J39" i="69"/>
  <c r="H39" i="69"/>
  <c r="J38" i="69"/>
  <c r="H38" i="69"/>
  <c r="J37" i="69"/>
  <c r="H37" i="69"/>
  <c r="J36" i="69"/>
  <c r="H36" i="69"/>
  <c r="J35" i="69"/>
  <c r="H35" i="69"/>
  <c r="J34" i="69"/>
  <c r="H34" i="69"/>
  <c r="J33" i="69"/>
  <c r="H33" i="69"/>
  <c r="J32" i="69"/>
  <c r="H32" i="69"/>
  <c r="J31" i="69"/>
  <c r="H31" i="69"/>
  <c r="J30" i="69"/>
  <c r="H30" i="69"/>
  <c r="J29" i="69"/>
  <c r="H29" i="69"/>
  <c r="J28" i="69"/>
  <c r="H28" i="69"/>
  <c r="J27" i="69"/>
  <c r="H27" i="69"/>
  <c r="J26" i="69"/>
  <c r="H26" i="69"/>
  <c r="J25" i="69"/>
  <c r="H25" i="69"/>
  <c r="J24" i="69"/>
  <c r="H24" i="69"/>
  <c r="J23" i="69"/>
  <c r="H23" i="69"/>
  <c r="J22" i="69"/>
  <c r="H22" i="69"/>
  <c r="J21" i="69"/>
  <c r="H21" i="69"/>
  <c r="J20" i="69"/>
  <c r="H20" i="69"/>
  <c r="J19" i="69"/>
  <c r="H19" i="69"/>
  <c r="J18" i="69"/>
  <c r="H18" i="69"/>
  <c r="J17" i="69"/>
  <c r="H17" i="69"/>
  <c r="J16" i="69"/>
  <c r="H16" i="69"/>
  <c r="J15" i="69"/>
  <c r="H15" i="69"/>
  <c r="J14" i="69"/>
  <c r="H14" i="69"/>
  <c r="J57" i="68"/>
  <c r="H57" i="68"/>
  <c r="J56" i="68"/>
  <c r="H56" i="68"/>
  <c r="J55" i="68"/>
  <c r="H55" i="68"/>
  <c r="J54" i="68"/>
  <c r="H54" i="68"/>
  <c r="J53" i="68"/>
  <c r="H53" i="68"/>
  <c r="J52" i="68"/>
  <c r="H52" i="68"/>
  <c r="J51" i="68"/>
  <c r="H51" i="68"/>
  <c r="J50" i="68"/>
  <c r="H50" i="68"/>
  <c r="J49" i="68"/>
  <c r="H49" i="68"/>
  <c r="J48" i="68"/>
  <c r="H48" i="68"/>
  <c r="J47" i="68"/>
  <c r="H47" i="68"/>
  <c r="J46" i="68"/>
  <c r="H46" i="68"/>
  <c r="J45" i="68"/>
  <c r="H45" i="68"/>
  <c r="J44" i="68"/>
  <c r="H44" i="68"/>
  <c r="J43" i="68"/>
  <c r="H43" i="68"/>
  <c r="J42" i="68"/>
  <c r="H42" i="68"/>
  <c r="J41" i="68"/>
  <c r="H41" i="68"/>
  <c r="J40" i="68"/>
  <c r="H40" i="68"/>
  <c r="J39" i="68"/>
  <c r="H39" i="68"/>
  <c r="J38" i="68"/>
  <c r="H38" i="68"/>
  <c r="J37" i="68"/>
  <c r="H37" i="68"/>
  <c r="J36" i="68"/>
  <c r="H36" i="68"/>
  <c r="J35" i="68"/>
  <c r="H35" i="68"/>
  <c r="J34" i="68"/>
  <c r="H34" i="68"/>
  <c r="J33" i="68"/>
  <c r="H33" i="68"/>
  <c r="J32" i="68"/>
  <c r="H32" i="68"/>
  <c r="J31" i="68"/>
  <c r="H31" i="68"/>
  <c r="J28" i="68"/>
  <c r="H28" i="68"/>
  <c r="J27" i="68"/>
  <c r="H27" i="68"/>
  <c r="J26" i="68"/>
  <c r="H26" i="68"/>
  <c r="J25" i="68"/>
  <c r="H25" i="68"/>
  <c r="J24" i="68"/>
  <c r="H24" i="68"/>
  <c r="J23" i="68"/>
  <c r="H23" i="68"/>
  <c r="J22" i="68"/>
  <c r="H22" i="68"/>
  <c r="J21" i="68"/>
  <c r="H21" i="68"/>
  <c r="J20" i="68"/>
  <c r="H20" i="68"/>
  <c r="J19" i="68"/>
  <c r="H19" i="68"/>
  <c r="J18" i="68"/>
  <c r="H18" i="68"/>
  <c r="J17" i="68"/>
  <c r="H17" i="68"/>
  <c r="J16" i="68"/>
  <c r="H16" i="68"/>
  <c r="J15" i="68"/>
  <c r="H15" i="68"/>
  <c r="J14" i="68"/>
  <c r="H14" i="68"/>
  <c r="J46" i="67"/>
  <c r="H46" i="67"/>
  <c r="J45" i="67"/>
  <c r="H45" i="67"/>
  <c r="J44" i="67"/>
  <c r="H44" i="67"/>
  <c r="J43" i="67"/>
  <c r="H43" i="67"/>
  <c r="J42" i="67"/>
  <c r="H42" i="67"/>
  <c r="J41" i="67"/>
  <c r="H41" i="67"/>
  <c r="J40" i="67"/>
  <c r="H40" i="67"/>
  <c r="J39" i="67"/>
  <c r="H39" i="67"/>
  <c r="J38" i="67"/>
  <c r="H38" i="67"/>
  <c r="J37" i="67"/>
  <c r="H37" i="67"/>
  <c r="J36" i="67"/>
  <c r="H36" i="67"/>
  <c r="J35" i="67"/>
  <c r="H35" i="67"/>
  <c r="J34" i="67"/>
  <c r="H34" i="67"/>
  <c r="J33" i="67"/>
  <c r="H33" i="67"/>
  <c r="J32" i="67"/>
  <c r="H32" i="67"/>
  <c r="J31" i="67"/>
  <c r="H31" i="67"/>
  <c r="J30" i="67"/>
  <c r="H30" i="67"/>
  <c r="J29" i="67"/>
  <c r="H29" i="67"/>
  <c r="J28" i="67"/>
  <c r="H28" i="67"/>
  <c r="J27" i="67"/>
  <c r="H27" i="67"/>
  <c r="J26" i="67"/>
  <c r="H26" i="67"/>
  <c r="J25" i="67"/>
  <c r="H25" i="67"/>
  <c r="J24" i="67"/>
  <c r="H24" i="67"/>
  <c r="J23" i="67"/>
  <c r="H23" i="67"/>
  <c r="J22" i="67"/>
  <c r="H22" i="67"/>
  <c r="J21" i="67"/>
  <c r="H21" i="67"/>
  <c r="J20" i="67"/>
  <c r="H20" i="67"/>
  <c r="J19" i="67"/>
  <c r="H19" i="67"/>
  <c r="J18" i="67"/>
  <c r="H18" i="67"/>
  <c r="J17" i="67"/>
  <c r="H17" i="67"/>
  <c r="J16" i="67"/>
  <c r="H16" i="67"/>
  <c r="J15" i="67"/>
  <c r="H15" i="67"/>
  <c r="J14" i="67"/>
  <c r="H14" i="67"/>
  <c r="J59" i="66"/>
  <c r="H59" i="66"/>
  <c r="J58" i="66"/>
  <c r="H58" i="66"/>
  <c r="J57" i="66"/>
  <c r="H57" i="66"/>
  <c r="J56" i="66"/>
  <c r="H56" i="66"/>
  <c r="J55" i="66"/>
  <c r="H55" i="66"/>
  <c r="J54" i="66"/>
  <c r="H54" i="66"/>
  <c r="J53" i="66"/>
  <c r="H53" i="66"/>
  <c r="J52" i="66"/>
  <c r="H52" i="66"/>
  <c r="J51" i="66"/>
  <c r="H51" i="66"/>
  <c r="J50" i="66"/>
  <c r="H50" i="66"/>
  <c r="J49" i="66"/>
  <c r="H49" i="66"/>
  <c r="J48" i="66"/>
  <c r="H48" i="66"/>
  <c r="J47" i="66"/>
  <c r="H47" i="66"/>
  <c r="J46" i="66"/>
  <c r="H46" i="66"/>
  <c r="J45" i="66"/>
  <c r="H45" i="66"/>
  <c r="J44" i="66"/>
  <c r="H44" i="66"/>
  <c r="J43" i="66"/>
  <c r="H43" i="66"/>
  <c r="J42" i="66"/>
  <c r="H42" i="66"/>
  <c r="J41" i="66"/>
  <c r="H41" i="66"/>
  <c r="J40" i="66"/>
  <c r="H40" i="66"/>
  <c r="J39" i="66"/>
  <c r="H39" i="66"/>
  <c r="J38" i="66"/>
  <c r="H38" i="66"/>
  <c r="J37" i="66"/>
  <c r="H37" i="66"/>
  <c r="J35" i="66"/>
  <c r="H35" i="66"/>
  <c r="J34" i="66"/>
  <c r="H34" i="66"/>
  <c r="J33" i="66"/>
  <c r="H33" i="66"/>
  <c r="J32" i="66"/>
  <c r="H32" i="66"/>
  <c r="J31" i="66"/>
  <c r="H31" i="66"/>
  <c r="J30" i="66"/>
  <c r="H30" i="66"/>
  <c r="J29" i="66"/>
  <c r="H29" i="66"/>
  <c r="J28" i="66"/>
  <c r="H28" i="66"/>
  <c r="J27" i="66"/>
  <c r="H27" i="66"/>
  <c r="J26" i="66"/>
  <c r="H26" i="66"/>
  <c r="J25" i="66"/>
  <c r="H25" i="66"/>
  <c r="J24" i="66"/>
  <c r="H24" i="66"/>
  <c r="J23" i="66"/>
  <c r="H23" i="66"/>
  <c r="J22" i="66"/>
  <c r="H22" i="66"/>
  <c r="J21" i="66"/>
  <c r="H21" i="66"/>
  <c r="J20" i="66"/>
  <c r="H20" i="66"/>
  <c r="J18" i="66"/>
  <c r="H18" i="66"/>
  <c r="J17" i="66"/>
  <c r="H17" i="66"/>
  <c r="J16" i="66"/>
  <c r="H16" i="66"/>
  <c r="J15" i="66"/>
  <c r="H15" i="66"/>
  <c r="J14" i="66"/>
  <c r="H14" i="66"/>
  <c r="J57" i="65"/>
  <c r="H57" i="65"/>
  <c r="J56" i="65"/>
  <c r="H56" i="65"/>
  <c r="J55" i="65"/>
  <c r="H55" i="65"/>
  <c r="J54" i="65"/>
  <c r="H54" i="65"/>
  <c r="J53" i="65"/>
  <c r="H53" i="65"/>
  <c r="J52" i="65"/>
  <c r="H52" i="65"/>
  <c r="J51" i="65"/>
  <c r="H51" i="65"/>
  <c r="J50" i="65"/>
  <c r="H50" i="65"/>
  <c r="J49" i="65"/>
  <c r="H49" i="65"/>
  <c r="J48" i="65"/>
  <c r="H48" i="65"/>
  <c r="J47" i="65"/>
  <c r="H47" i="65"/>
  <c r="J46" i="65"/>
  <c r="H46" i="65"/>
  <c r="J45" i="65"/>
  <c r="H45" i="65"/>
  <c r="J44" i="65"/>
  <c r="H44" i="65"/>
  <c r="J43" i="65"/>
  <c r="H43" i="65"/>
  <c r="J42" i="65"/>
  <c r="H42" i="65"/>
  <c r="J41" i="65"/>
  <c r="H41" i="65"/>
  <c r="J40" i="65"/>
  <c r="H40" i="65"/>
  <c r="J39" i="65"/>
  <c r="H39" i="65"/>
  <c r="J38" i="65"/>
  <c r="H38" i="65"/>
  <c r="J37" i="65"/>
  <c r="H37" i="65"/>
  <c r="J36" i="65"/>
  <c r="H36" i="65"/>
  <c r="J35" i="65"/>
  <c r="H35" i="65"/>
  <c r="J34" i="65"/>
  <c r="H34" i="65"/>
  <c r="J33" i="65"/>
  <c r="H33" i="65"/>
  <c r="J30" i="65"/>
  <c r="H30" i="65"/>
  <c r="J28" i="65"/>
  <c r="H28" i="65"/>
  <c r="J27" i="65"/>
  <c r="H27" i="65"/>
  <c r="J26" i="65"/>
  <c r="H26" i="65"/>
  <c r="J25" i="65"/>
  <c r="H25" i="65"/>
  <c r="J24" i="65"/>
  <c r="H24" i="65"/>
  <c r="J23" i="65"/>
  <c r="H23" i="65"/>
  <c r="J22" i="65"/>
  <c r="H22" i="65"/>
  <c r="J21" i="65"/>
  <c r="H21" i="65"/>
  <c r="J20" i="65"/>
  <c r="H20" i="65"/>
  <c r="J19" i="65"/>
  <c r="H19" i="65"/>
  <c r="J18" i="65"/>
  <c r="H18" i="65"/>
  <c r="J17" i="65"/>
  <c r="H17" i="65"/>
  <c r="J16" i="65"/>
  <c r="H16" i="65"/>
  <c r="J15" i="65"/>
  <c r="H15" i="65"/>
  <c r="J14" i="65"/>
  <c r="H14" i="65"/>
  <c r="J65" i="64"/>
  <c r="H65" i="64"/>
  <c r="J64" i="64"/>
  <c r="H64" i="64"/>
  <c r="J63" i="64"/>
  <c r="H63" i="64"/>
  <c r="J62" i="64"/>
  <c r="H62" i="64"/>
  <c r="J61" i="64"/>
  <c r="H61" i="64"/>
  <c r="J60" i="64"/>
  <c r="H60" i="64"/>
  <c r="J59" i="64"/>
  <c r="H59" i="64"/>
  <c r="J58" i="64"/>
  <c r="H58" i="64"/>
  <c r="J57" i="64"/>
  <c r="H57" i="64"/>
  <c r="J56" i="64"/>
  <c r="H56" i="64"/>
  <c r="J55" i="64"/>
  <c r="H55" i="64"/>
  <c r="J54" i="64"/>
  <c r="H54" i="64"/>
  <c r="J53" i="64"/>
  <c r="H53" i="64"/>
  <c r="J52" i="64"/>
  <c r="H52" i="64"/>
  <c r="J51" i="64"/>
  <c r="H51" i="64"/>
  <c r="J50" i="64"/>
  <c r="H50" i="64"/>
  <c r="J49" i="64"/>
  <c r="H49" i="64"/>
  <c r="J48" i="64"/>
  <c r="H48" i="64"/>
  <c r="J47" i="64"/>
  <c r="H47" i="64"/>
  <c r="J46" i="64"/>
  <c r="H46" i="64"/>
  <c r="J45" i="64"/>
  <c r="H45" i="64"/>
  <c r="J44" i="64"/>
  <c r="H44" i="64"/>
  <c r="J43" i="64"/>
  <c r="H43" i="64"/>
  <c r="J42" i="64"/>
  <c r="H42" i="64"/>
  <c r="J41" i="64"/>
  <c r="H41" i="64"/>
  <c r="J40" i="64"/>
  <c r="H40" i="64"/>
  <c r="J39" i="64"/>
  <c r="H39" i="64"/>
  <c r="J38" i="64"/>
  <c r="H38" i="64"/>
  <c r="J36" i="64"/>
  <c r="H36" i="64"/>
  <c r="J34" i="64"/>
  <c r="H34" i="64"/>
  <c r="J33" i="64"/>
  <c r="H33" i="64"/>
  <c r="J32" i="64"/>
  <c r="H32" i="64"/>
  <c r="J31" i="64"/>
  <c r="H31" i="64"/>
  <c r="J30" i="64"/>
  <c r="H30" i="64"/>
  <c r="J29" i="64"/>
  <c r="H29" i="64"/>
  <c r="J28" i="64"/>
  <c r="H28" i="64"/>
  <c r="J27" i="64"/>
  <c r="H27" i="64"/>
  <c r="J25" i="64"/>
  <c r="H25" i="64"/>
  <c r="J24" i="64"/>
  <c r="H24" i="64"/>
  <c r="J23" i="64"/>
  <c r="H23" i="64"/>
  <c r="J22" i="64"/>
  <c r="H22" i="64"/>
  <c r="J21" i="64"/>
  <c r="H21" i="64"/>
  <c r="J20" i="64"/>
  <c r="H20" i="64"/>
  <c r="J19" i="64"/>
  <c r="H19" i="64"/>
  <c r="J18" i="64"/>
  <c r="H18" i="64"/>
  <c r="J17" i="64"/>
  <c r="H17" i="64"/>
  <c r="J16" i="64"/>
  <c r="H16" i="64"/>
  <c r="J15" i="64"/>
  <c r="H15" i="64"/>
  <c r="J14" i="64"/>
  <c r="H14" i="64"/>
  <c r="J13" i="64"/>
  <c r="H13" i="64"/>
  <c r="J58" i="63"/>
  <c r="H58" i="63"/>
  <c r="J57" i="63"/>
  <c r="H57" i="63"/>
  <c r="J56" i="63"/>
  <c r="H56" i="63"/>
  <c r="J55" i="63"/>
  <c r="H55" i="63"/>
  <c r="J54" i="63"/>
  <c r="H54" i="63"/>
  <c r="J53" i="63"/>
  <c r="H53" i="63"/>
  <c r="J52" i="63"/>
  <c r="H52" i="63"/>
  <c r="J51" i="63"/>
  <c r="H51" i="63"/>
  <c r="J50" i="63"/>
  <c r="H50" i="63"/>
  <c r="J49" i="63"/>
  <c r="H49" i="63"/>
  <c r="J48" i="63"/>
  <c r="H48" i="63"/>
  <c r="J47" i="63"/>
  <c r="H47" i="63"/>
  <c r="J46" i="63"/>
  <c r="H46" i="63"/>
  <c r="J45" i="63"/>
  <c r="H45" i="63"/>
  <c r="J44" i="63"/>
  <c r="H44" i="63"/>
  <c r="J43" i="63"/>
  <c r="H43" i="63"/>
  <c r="J42" i="63"/>
  <c r="H42" i="63"/>
  <c r="J41" i="63"/>
  <c r="H41" i="63"/>
  <c r="J40" i="63"/>
  <c r="H40" i="63"/>
  <c r="J39" i="63"/>
  <c r="H39" i="63"/>
  <c r="J38" i="63"/>
  <c r="H38" i="63"/>
  <c r="J37" i="63"/>
  <c r="H37" i="63"/>
  <c r="J36" i="63"/>
  <c r="H36" i="63"/>
  <c r="J35" i="63"/>
  <c r="H35" i="63"/>
  <c r="J34" i="63"/>
  <c r="H34" i="63"/>
  <c r="J33" i="63"/>
  <c r="H33" i="63"/>
  <c r="J32" i="63"/>
  <c r="H32" i="63"/>
  <c r="J31" i="63"/>
  <c r="H31" i="63"/>
  <c r="J30" i="63"/>
  <c r="H30" i="63"/>
  <c r="J29" i="63"/>
  <c r="H29" i="63"/>
  <c r="J28" i="63"/>
  <c r="H28" i="63"/>
  <c r="J27" i="63"/>
  <c r="H27" i="63"/>
  <c r="J26" i="63"/>
  <c r="H26" i="63"/>
  <c r="J25" i="63"/>
  <c r="H25" i="63"/>
  <c r="J24" i="63"/>
  <c r="H24" i="63"/>
  <c r="J23" i="63"/>
  <c r="H23" i="63"/>
  <c r="J22" i="63"/>
  <c r="H22" i="63"/>
  <c r="J21" i="63"/>
  <c r="H21" i="63"/>
  <c r="J20" i="63"/>
  <c r="H20" i="63"/>
  <c r="J19" i="63"/>
  <c r="H19" i="63"/>
  <c r="J18" i="63"/>
  <c r="H18" i="63"/>
  <c r="J17" i="63"/>
  <c r="H17" i="63"/>
  <c r="J16" i="63"/>
  <c r="H16" i="63"/>
  <c r="J15" i="63"/>
  <c r="H15" i="63"/>
  <c r="J14" i="63"/>
  <c r="H14" i="63"/>
  <c r="G15" i="31" l="1"/>
  <c r="I16" i="31"/>
  <c r="E15" i="31"/>
  <c r="I15" i="31"/>
  <c r="K18" i="31"/>
  <c r="M18" i="31"/>
  <c r="I18" i="31"/>
  <c r="O18" i="31"/>
  <c r="G18" i="31"/>
  <c r="E18" i="31"/>
  <c r="M19" i="31"/>
  <c r="E19" i="31"/>
  <c r="K19" i="31"/>
  <c r="G19" i="31"/>
  <c r="I19" i="31"/>
  <c r="O19" i="31"/>
  <c r="M12" i="31"/>
  <c r="E12" i="31"/>
  <c r="K12" i="31"/>
  <c r="G12" i="31"/>
  <c r="I12" i="31"/>
  <c r="O12" i="31"/>
  <c r="M14" i="31"/>
  <c r="E14" i="31"/>
  <c r="G14" i="31"/>
  <c r="K14" i="31"/>
  <c r="O14" i="31"/>
  <c r="I14" i="31"/>
  <c r="O16" i="31"/>
  <c r="G16" i="31"/>
  <c r="M16" i="31"/>
  <c r="E16" i="31"/>
  <c r="K16" i="31"/>
  <c r="I17" i="31"/>
  <c r="O17" i="31"/>
  <c r="G17" i="31"/>
  <c r="K17" i="31"/>
  <c r="M17" i="31"/>
  <c r="E17" i="31"/>
  <c r="L14" i="31"/>
  <c r="N14" i="31"/>
  <c r="J14" i="31"/>
  <c r="H14" i="31"/>
  <c r="O15" i="31"/>
  <c r="P15" i="31" s="1"/>
  <c r="M15" i="31"/>
  <c r="N15" i="31" s="1"/>
  <c r="I13" i="31"/>
  <c r="J13" i="31" s="1"/>
  <c r="O13" i="31"/>
  <c r="P13" i="31" s="1"/>
  <c r="G13" i="31"/>
  <c r="H13" i="31" s="1"/>
  <c r="M13" i="31"/>
  <c r="N13" i="31" s="1"/>
  <c r="E13" i="31"/>
  <c r="K13" i="31"/>
  <c r="L13" i="31" s="1"/>
  <c r="N19" i="31"/>
  <c r="L19" i="31"/>
  <c r="J19" i="31"/>
  <c r="P19" i="31"/>
  <c r="H19" i="31"/>
  <c r="N18" i="31"/>
  <c r="L18" i="31"/>
  <c r="J18" i="31"/>
  <c r="P18" i="31"/>
  <c r="H18" i="31"/>
  <c r="J17" i="31"/>
  <c r="P17" i="31"/>
  <c r="H17" i="31"/>
  <c r="N17" i="31"/>
  <c r="L17" i="31"/>
  <c r="L16" i="31"/>
  <c r="P16" i="31"/>
  <c r="N16" i="31"/>
  <c r="J16" i="31"/>
  <c r="H16" i="31"/>
  <c r="K15" i="31"/>
  <c r="L15" i="31" s="1"/>
  <c r="J15" i="31"/>
  <c r="H15" i="31"/>
  <c r="P14" i="31"/>
  <c r="J58" i="61"/>
  <c r="H58" i="61"/>
  <c r="J57" i="61"/>
  <c r="H57" i="61"/>
  <c r="J56" i="61"/>
  <c r="H56" i="61"/>
  <c r="J55" i="61"/>
  <c r="H55" i="61"/>
  <c r="J54" i="61"/>
  <c r="H54" i="61"/>
  <c r="J53" i="61"/>
  <c r="H53" i="61"/>
  <c r="J52" i="61"/>
  <c r="H52" i="61"/>
  <c r="J51" i="61"/>
  <c r="H51" i="61"/>
  <c r="J50" i="61"/>
  <c r="H50" i="61"/>
  <c r="J49" i="61"/>
  <c r="H49" i="61"/>
  <c r="J48" i="61"/>
  <c r="H48" i="61"/>
  <c r="J47" i="61"/>
  <c r="H47" i="61"/>
  <c r="J46" i="61"/>
  <c r="H46" i="61"/>
  <c r="J45" i="61"/>
  <c r="H45" i="61"/>
  <c r="J44" i="61"/>
  <c r="H44" i="61"/>
  <c r="J43" i="61"/>
  <c r="H43" i="61"/>
  <c r="J42" i="61"/>
  <c r="H42" i="61"/>
  <c r="J41" i="61"/>
  <c r="H41" i="61"/>
  <c r="J40" i="61"/>
  <c r="H40" i="61"/>
  <c r="J39" i="61"/>
  <c r="H39" i="61"/>
  <c r="J38" i="61"/>
  <c r="H38" i="61"/>
  <c r="J37" i="61"/>
  <c r="H37" i="61"/>
  <c r="J36" i="61"/>
  <c r="H36" i="61"/>
  <c r="J35" i="61"/>
  <c r="H35" i="61"/>
  <c r="J34" i="61"/>
  <c r="H34" i="61"/>
  <c r="J33" i="61"/>
  <c r="H33" i="61"/>
  <c r="J32" i="61"/>
  <c r="H32" i="61"/>
  <c r="J31" i="61"/>
  <c r="H31" i="61"/>
  <c r="J30" i="61"/>
  <c r="H30" i="61"/>
  <c r="J29" i="61"/>
  <c r="H29" i="61"/>
  <c r="J28" i="61"/>
  <c r="H28" i="61"/>
  <c r="J27" i="61"/>
  <c r="H27" i="61"/>
  <c r="J26" i="61"/>
  <c r="H26" i="61"/>
  <c r="J25" i="61"/>
  <c r="H25" i="61"/>
  <c r="J24" i="61"/>
  <c r="H24" i="61"/>
  <c r="J23" i="61"/>
  <c r="H23" i="61"/>
  <c r="J22" i="61"/>
  <c r="H22" i="61"/>
  <c r="J21" i="61"/>
  <c r="H21" i="61"/>
  <c r="J20" i="61"/>
  <c r="H20" i="61"/>
  <c r="J19" i="61"/>
  <c r="H19" i="61"/>
  <c r="J18" i="61"/>
  <c r="H18" i="61"/>
  <c r="J17" i="61"/>
  <c r="H17" i="61"/>
  <c r="J16" i="61"/>
  <c r="H16" i="61"/>
  <c r="J15" i="61"/>
  <c r="H15" i="61"/>
  <c r="J14" i="61"/>
  <c r="H14" i="61"/>
  <c r="K11" i="31" l="1"/>
  <c r="M11" i="31"/>
  <c r="I11" i="31"/>
  <c r="O11" i="31"/>
  <c r="G11" i="31"/>
  <c r="H11" i="31" s="1"/>
  <c r="E11" i="31"/>
  <c r="N12" i="31"/>
  <c r="J12" i="31"/>
  <c r="H12" i="31"/>
  <c r="L12" i="31"/>
  <c r="P12" i="31"/>
  <c r="D18" i="31"/>
  <c r="F18" i="31"/>
  <c r="D12" i="31"/>
  <c r="F12" i="31"/>
  <c r="F19" i="31"/>
  <c r="D19" i="31"/>
  <c r="P11" i="31"/>
  <c r="N11" i="31"/>
  <c r="J11" i="31"/>
  <c r="L11" i="31"/>
  <c r="D13" i="31"/>
  <c r="F13" i="31"/>
  <c r="F15" i="31"/>
  <c r="D15" i="31"/>
  <c r="F16" i="31"/>
  <c r="D16" i="31"/>
  <c r="F17" i="31"/>
  <c r="D17" i="31"/>
  <c r="F14" i="31"/>
  <c r="D14" i="31"/>
  <c r="F11" i="31" l="1"/>
  <c r="D11" i="31"/>
  <c r="E21" i="31" l="1"/>
  <c r="M21" i="31"/>
  <c r="G21" i="31"/>
  <c r="K21" i="31"/>
  <c r="O21" i="31"/>
  <c r="I21" i="31"/>
  <c r="D21" i="31" l="1"/>
  <c r="P21" i="31" l="1"/>
  <c r="N21" i="31"/>
  <c r="L21" i="31"/>
  <c r="J21" i="31"/>
  <c r="H21" i="31"/>
  <c r="F21" i="31"/>
</calcChain>
</file>

<file path=xl/sharedStrings.xml><?xml version="1.0" encoding="utf-8"?>
<sst xmlns="http://schemas.openxmlformats.org/spreadsheetml/2006/main" count="1021" uniqueCount="619">
  <si>
    <t>STT</t>
  </si>
  <si>
    <t>Mã SV</t>
  </si>
  <si>
    <t>Họ tên</t>
  </si>
  <si>
    <t>Ngày sinh</t>
  </si>
  <si>
    <t xml:space="preserve">TRƯỜNG ĐẠI HỌC CÔNG NGHỆ </t>
  </si>
  <si>
    <r>
      <t xml:space="preserve"> </t>
    </r>
    <r>
      <rPr>
        <b/>
        <sz val="12"/>
        <color indexed="8"/>
        <rFont val="Times New Roman"/>
        <family val="1"/>
      </rPr>
      <t>CỘNG HOÀ XÃ HỘI CHỦ NGHĨA VIỆT NAM</t>
    </r>
  </si>
  <si>
    <t>Độc lập - Tự do - Hạnh phúc</t>
  </si>
  <si>
    <t>Xếp loại</t>
  </si>
  <si>
    <t>ĐẠI HỌC QUỐC GIA HÀ NỘI</t>
  </si>
  <si>
    <t>BẢNG TỔNG HỢP KẾT QUẢ RÈN LUYỆN CỦA SINH VIÊN KHOA CÔNG NGHỆ THÔNG TIN</t>
  </si>
  <si>
    <t>Lớp</t>
  </si>
  <si>
    <t>Sĩ số</t>
  </si>
  <si>
    <t>Kết quả xếp loại</t>
  </si>
  <si>
    <t>Xuất sắc</t>
  </si>
  <si>
    <t>Tốt</t>
  </si>
  <si>
    <t>Khá</t>
  </si>
  <si>
    <t xml:space="preserve">Trung bình </t>
  </si>
  <si>
    <t>Yếu</t>
  </si>
  <si>
    <t>Kém</t>
  </si>
  <si>
    <t>Số lượng</t>
  </si>
  <si>
    <t>%</t>
  </si>
  <si>
    <t>Tổng cộng:</t>
  </si>
  <si>
    <t>Điểm SV tự ĐG</t>
  </si>
  <si>
    <t>Điểm</t>
  </si>
  <si>
    <t>Điểm BCS đánh giá</t>
  </si>
  <si>
    <t>Nguyễn Tuấn Anh</t>
  </si>
  <si>
    <t>Nguyễn Mạnh Hùng</t>
  </si>
  <si>
    <t>Nguyễn Đức Anh</t>
  </si>
  <si>
    <t>Nguyễn Quang Huy</t>
  </si>
  <si>
    <t>Nguyễn Ngọc Tú</t>
  </si>
  <si>
    <t>Nguyễn Mạnh Cường</t>
  </si>
  <si>
    <t>Nguyễn Anh Tú</t>
  </si>
  <si>
    <t>Nguyễn Xuân Trường</t>
  </si>
  <si>
    <t>Nguyễn Trường Giang</t>
  </si>
  <si>
    <t>Nguyễn Huy Hoàng</t>
  </si>
  <si>
    <t>Nguyễn Minh Hiếu</t>
  </si>
  <si>
    <t>Nguyễn Hoàng Anh</t>
  </si>
  <si>
    <t>Nguyễn Văn Hùng</t>
  </si>
  <si>
    <t>Nguyễn Văn Nam</t>
  </si>
  <si>
    <t>Nguyễn Quốc Việt</t>
  </si>
  <si>
    <t>Trần Tuấn Anh</t>
  </si>
  <si>
    <t>Nguyễn Thành Nam</t>
  </si>
  <si>
    <t>Nguyễn Đức Minh</t>
  </si>
  <si>
    <t>Nguyễn Quang Minh</t>
  </si>
  <si>
    <t>Nguyễn Anh Tuấn</t>
  </si>
  <si>
    <t>Nguyễn Việt Cường</t>
  </si>
  <si>
    <t>Nguyễn Việt Hoàng</t>
  </si>
  <si>
    <t>Đỗ Văn Nam</t>
  </si>
  <si>
    <t>Nguyễn Tiến Đạt</t>
  </si>
  <si>
    <t>Nguyễn Văn Huy</t>
  </si>
  <si>
    <t>Nguyễn Ngọc Khánh</t>
  </si>
  <si>
    <t>Vũ Minh Đức</t>
  </si>
  <si>
    <t>Trần Công Minh</t>
  </si>
  <si>
    <t>Nguyễn Văn An</t>
  </si>
  <si>
    <t>Phạm Đức Anh</t>
  </si>
  <si>
    <t>Đỗ Tuấn Anh</t>
  </si>
  <si>
    <t>Phạm Thanh Hùng</t>
  </si>
  <si>
    <t>Nguyễn Văn Mạnh</t>
  </si>
  <si>
    <t>Nguyễn Thành Đạt</t>
  </si>
  <si>
    <t>Vũ Minh Hiếu</t>
  </si>
  <si>
    <t>Phạm Việt Hoàng</t>
  </si>
  <si>
    <t>Nguyễn Phương Thảo</t>
  </si>
  <si>
    <t>Nguyễn Minh Quang</t>
  </si>
  <si>
    <t>Nguyễn Đức Thắng</t>
  </si>
  <si>
    <t>Nguyễn Mạnh Tiến</t>
  </si>
  <si>
    <t>Nguyễn Mạnh Dũng</t>
  </si>
  <si>
    <t>Phạm Ngọc Duy</t>
  </si>
  <si>
    <t>Đỗ Trung Đức</t>
  </si>
  <si>
    <t>Trần Minh Hiếu</t>
  </si>
  <si>
    <t>Đinh Việt Anh</t>
  </si>
  <si>
    <t>Nguyễn Đức Công</t>
  </si>
  <si>
    <t>Trừ ĐRL</t>
  </si>
  <si>
    <t>check</t>
  </si>
  <si>
    <t>Lí do</t>
  </si>
  <si>
    <t>Nguyễn Văn Quang</t>
  </si>
  <si>
    <t>Lê Thanh Tùng</t>
  </si>
  <si>
    <t>Nguyễn Chí Thành</t>
  </si>
  <si>
    <t>Nguyễn Đăng An</t>
  </si>
  <si>
    <t>Nguyễn Hồng Thái</t>
  </si>
  <si>
    <t>Nguyễn Văn Trường</t>
  </si>
  <si>
    <t>Vũ Quang Huy</t>
  </si>
  <si>
    <t>Nguyễn Văn Linh</t>
  </si>
  <si>
    <t>Phạm Tiến Đạt</t>
  </si>
  <si>
    <t>Nguyễn Xuân Hoàng</t>
  </si>
  <si>
    <t>Ngô Đức Huy</t>
  </si>
  <si>
    <t>Nguyễn Trung Kiên</t>
  </si>
  <si>
    <t>Phạm Ngọc Tuân</t>
  </si>
  <si>
    <t>Phạm Đức Long</t>
  </si>
  <si>
    <t>Nguyễn Ngọc Sơn</t>
  </si>
  <si>
    <t>KẾT QUẢ RÈN LUYỆN</t>
  </si>
  <si>
    <t>Lê Văn Đức</t>
  </si>
  <si>
    <t>Nguyễn Cao Cường</t>
  </si>
  <si>
    <t>BẢNG TỔNG HỢP KẾT QUẢ RÈN LUYỆN CỦA SINH VIÊN LỚP QH-2018-I/CQ-CA-CLC1 (K63CA-CLC1)</t>
  </si>
  <si>
    <t>Lê Minh Bình</t>
  </si>
  <si>
    <t>Lê Hữu Chung</t>
  </si>
  <si>
    <t>Nguyễn Tất Đạt</t>
  </si>
  <si>
    <t>Vũ Thành Đạt</t>
  </si>
  <si>
    <t>Lê Bằng Giang</t>
  </si>
  <si>
    <t>Phạm Trường Giang</t>
  </si>
  <si>
    <t>Nguyễn Phúc Hải</t>
  </si>
  <si>
    <t>Võ Thanh Hải</t>
  </si>
  <si>
    <t>Nguyễn Thị Bích Hằng</t>
  </si>
  <si>
    <t>Nguyễn Xuân Hiếu</t>
  </si>
  <si>
    <t>Phạm Văn Hiếu</t>
  </si>
  <si>
    <t>Trần Mạnh Hiếu</t>
  </si>
  <si>
    <t>Bạch Quang Hiệu</t>
  </si>
  <si>
    <t>Phan Quang Hùng</t>
  </si>
  <si>
    <t>Đặng Quốc Khánh</t>
  </si>
  <si>
    <t>Nguyễn Quốc Khánh</t>
  </si>
  <si>
    <t>Nguyễn Văn Khiêm</t>
  </si>
  <si>
    <t>Phạm Trung Kiên</t>
  </si>
  <si>
    <t>Lê Kim Long</t>
  </si>
  <si>
    <t>Nguyễn Thăng Long</t>
  </si>
  <si>
    <t>Tần Lê Nghĩa</t>
  </si>
  <si>
    <t>Lê Huy Ngọ</t>
  </si>
  <si>
    <t>Nguyễn Đình Ngọc</t>
  </si>
  <si>
    <t>Lê Quang Nhật</t>
  </si>
  <si>
    <t>Nguyễn Đình Phan</t>
  </si>
  <si>
    <t>Trần Vinh Quang</t>
  </si>
  <si>
    <t>Lê Anh Quân</t>
  </si>
  <si>
    <t>Trần Trung Thành</t>
  </si>
  <si>
    <t>Phạm Hải Thắng</t>
  </si>
  <si>
    <t>Vũ Khánh Trình</t>
  </si>
  <si>
    <t>Đinh Thành Trung</t>
  </si>
  <si>
    <t>Phạm Dương Vũ</t>
  </si>
  <si>
    <t>Đoàn Đình An</t>
  </si>
  <si>
    <t>Nguyễn Quốc An</t>
  </si>
  <si>
    <t>Đinh Vĩnh Anh</t>
  </si>
  <si>
    <t>Trịnh Xuân Bách</t>
  </si>
  <si>
    <t>Lê An Bình</t>
  </si>
  <si>
    <t>Lương Tuấn Dương</t>
  </si>
  <si>
    <t>Nguyễn Đức Dương</t>
  </si>
  <si>
    <t>Lê Anh Đức</t>
  </si>
  <si>
    <t>Nguyễn Ngọc Hiếu</t>
  </si>
  <si>
    <t>Nguyễn Duy Hòa</t>
  </si>
  <si>
    <t>Đào Huy Hoàng</t>
  </si>
  <si>
    <t>Nguyễn Lê Hoàng</t>
  </si>
  <si>
    <t>Dương Quốc Hưng</t>
  </si>
  <si>
    <t>Bùi Đức Khải</t>
  </si>
  <si>
    <t>Trần Trung Kiên</t>
  </si>
  <si>
    <t>Hoàng Phương Linh</t>
  </si>
  <si>
    <t>Hồ Tuấn Long</t>
  </si>
  <si>
    <t>Nguyễn Duy Long</t>
  </si>
  <si>
    <t>Nguyễn Phi Long</t>
  </si>
  <si>
    <t>Nguyễn Hữu Lộc</t>
  </si>
  <si>
    <t>Mai Xuân Minh</t>
  </si>
  <si>
    <t>Vũ Minh Ngọc</t>
  </si>
  <si>
    <t>Trần Quang Nguyên</t>
  </si>
  <si>
    <t>Vũ Đức Nguyên</t>
  </si>
  <si>
    <t>Trần Phan Nguyễn</t>
  </si>
  <si>
    <t>Nguyễn Trung Phong</t>
  </si>
  <si>
    <t>Nguyễn Quang Phúc</t>
  </si>
  <si>
    <t>Hồ Công Phùng</t>
  </si>
  <si>
    <t>Lê Thị Phương</t>
  </si>
  <si>
    <t>Tạ Đình Quý</t>
  </si>
  <si>
    <t>Hoàng Như Quỳnh</t>
  </si>
  <si>
    <t>Dương Văn Tân</t>
  </si>
  <si>
    <t>Nguyễn Minh Tân</t>
  </si>
  <si>
    <t>Nguyễn Xuân Thành</t>
  </si>
  <si>
    <t>Đỗ Trịnh Quốc Thắng</t>
  </si>
  <si>
    <t>Hồ Văn Thép</t>
  </si>
  <si>
    <t>Nguyễn Xương Thìn</t>
  </si>
  <si>
    <t>Lê Thái Thịnh</t>
  </si>
  <si>
    <t>Phan Bùi Phúc Thịnh</t>
  </si>
  <si>
    <t>Lộc Phi Trưởng</t>
  </si>
  <si>
    <t>Nguyễn Đình Anh Tuấn</t>
  </si>
  <si>
    <t>Hàn Tiến Khánh An</t>
  </si>
  <si>
    <t>Đinh Tiến Anh</t>
  </si>
  <si>
    <t>Hoàng Đức Anh</t>
  </si>
  <si>
    <t>Hoàng Việt Anh</t>
  </si>
  <si>
    <t>Nguyễn Minh Anh</t>
  </si>
  <si>
    <t>Trần Đức Anh</t>
  </si>
  <si>
    <t>Dương Đình Bình</t>
  </si>
  <si>
    <t>Trần Công Chiến</t>
  </si>
  <si>
    <t>Nguyễn Đỗ Dương</t>
  </si>
  <si>
    <t>Nguyễn Đăng Hà</t>
  </si>
  <si>
    <t>Nguyễn Việt Hảo</t>
  </si>
  <si>
    <t>Thạch Minh Hoàn</t>
  </si>
  <si>
    <t>Trần Long Hoàng</t>
  </si>
  <si>
    <t>Đinh Xuân Hùng</t>
  </si>
  <si>
    <t>Trần Đức Hoàng Hùng</t>
  </si>
  <si>
    <t>Đỗ Quang Huy</t>
  </si>
  <si>
    <t>Nguyễn Tiến Hoàng Huy</t>
  </si>
  <si>
    <t>Trần Quốc Khánh</t>
  </si>
  <si>
    <t>Hoàng Tuấn Kiệt</t>
  </si>
  <si>
    <t>Hồ Đức Long</t>
  </si>
  <si>
    <t>Mai Hoàng Long</t>
  </si>
  <si>
    <t>Nguyễn Hải Long</t>
  </si>
  <si>
    <t>Nguyễn Hoàng Long</t>
  </si>
  <si>
    <t>Nguyễn Kim Long</t>
  </si>
  <si>
    <t>Nguyễn Thành Long</t>
  </si>
  <si>
    <t>Nguyễn Tuấn Long</t>
  </si>
  <si>
    <t>Nguyễn Việt Long</t>
  </si>
  <si>
    <t>Kiều Xuân Lộc</t>
  </si>
  <si>
    <t>Đàm Tuấn Minh</t>
  </si>
  <si>
    <t>Phương Anh Mỹ</t>
  </si>
  <si>
    <t>Bùi Hải Nam</t>
  </si>
  <si>
    <t>Cao Cẩm Nhung</t>
  </si>
  <si>
    <t>Nguyễn Thế Phan</t>
  </si>
  <si>
    <t>Bùi Khánh Phương</t>
  </si>
  <si>
    <t>Nguyễn Thị Quyên</t>
  </si>
  <si>
    <t>Công Minh Sơn</t>
  </si>
  <si>
    <t>Nguyễn Huy Sơn</t>
  </si>
  <si>
    <t>Nguyễn Thị Minh Tâm</t>
  </si>
  <si>
    <t>Chu Quang Thế</t>
  </si>
  <si>
    <t>Ngô Doãn Thịnh</t>
  </si>
  <si>
    <t>Ngô Công Thức</t>
  </si>
  <si>
    <t>Phạm Ngọc Toàn</t>
  </si>
  <si>
    <t>Trịnh Tuấn Tú</t>
  </si>
  <si>
    <t>Nguyễn Mạnh Tuấn</t>
  </si>
  <si>
    <t>Ngô Văn An</t>
  </si>
  <si>
    <t>Nguyễn Tấn Việt Anh</t>
  </si>
  <si>
    <t>Phan Bắc</t>
  </si>
  <si>
    <t>Đỗ Minh Bằng</t>
  </si>
  <si>
    <t>Nguyễn Ngọc Chi</t>
  </si>
  <si>
    <t>Đỗ Văn Chinh</t>
  </si>
  <si>
    <t>Nông Văn Cương</t>
  </si>
  <si>
    <t>Lê Văn Cường</t>
  </si>
  <si>
    <t>Lê Anh Dũng</t>
  </si>
  <si>
    <t>Phạm Mạnh Dũng</t>
  </si>
  <si>
    <t>Lương Thế Đại</t>
  </si>
  <si>
    <t>Bùi Đăng Đức</t>
  </si>
  <si>
    <t>Trần Mạnh Đức</t>
  </si>
  <si>
    <t>Nguyễn Xuân Hòa</t>
  </si>
  <si>
    <t>Hoàng Ngọc Huyền</t>
  </si>
  <si>
    <t>Nguyễn Đức Khôi</t>
  </si>
  <si>
    <t>Đào Trung Kiên</t>
  </si>
  <si>
    <t>Nguyễn Xuân Lâm</t>
  </si>
  <si>
    <t>Phạm Ngọc Linh</t>
  </si>
  <si>
    <t>Nguyễn Ngọc Long</t>
  </si>
  <si>
    <t>Nguyễn Xuân Lộc</t>
  </si>
  <si>
    <t>Nguyễn Đồng Lực</t>
  </si>
  <si>
    <t>Phùng Quốc Mạnh</t>
  </si>
  <si>
    <t>Trần Khánh Minh</t>
  </si>
  <si>
    <t>Nguyễn Đăng Nam</t>
  </si>
  <si>
    <t>Trịnh Thị Nga</t>
  </si>
  <si>
    <t>Phạm Thị Bích Ngọc</t>
  </si>
  <si>
    <t>Tạ Quang Ngọc</t>
  </si>
  <si>
    <t>Nguyễn Trọng Quốc</t>
  </si>
  <si>
    <t>Vương Tuấn Sơn</t>
  </si>
  <si>
    <t>Phạm Như Thiên Tân</t>
  </si>
  <si>
    <t>Ngô Đức Thành</t>
  </si>
  <si>
    <t>Nguyễn Minh Thành</t>
  </si>
  <si>
    <t>Lê Đức Thắng</t>
  </si>
  <si>
    <t>Nguyễn Thị Thiêm</t>
  </si>
  <si>
    <t>Phạm Quang Thịnh</t>
  </si>
  <si>
    <t>Nguyễn Công Thuận</t>
  </si>
  <si>
    <t>Nguyễn Trọng Thường</t>
  </si>
  <si>
    <t>Nguyễn Đức Tới</t>
  </si>
  <si>
    <t>Nguyễn Tiến Trọng</t>
  </si>
  <si>
    <t>Vũ Thành Trung</t>
  </si>
  <si>
    <t>Nguyễn Cẩm Tú</t>
  </si>
  <si>
    <t>Đàm Anh Tuấn</t>
  </si>
  <si>
    <t>Lường Việt Anh</t>
  </si>
  <si>
    <t>Lưu Xuân Bách</t>
  </si>
  <si>
    <t>Lê Tuấn Dũng</t>
  </si>
  <si>
    <t>Nguyễn Quốc Dũng</t>
  </si>
  <si>
    <t>Nguyễn Tiến Duy</t>
  </si>
  <si>
    <t>Đoàn Đình Dương</t>
  </si>
  <si>
    <t>Vũ Đức Dương</t>
  </si>
  <si>
    <t>Bạch Trọng Đạo</t>
  </si>
  <si>
    <t>Vũ Trọng Đạt</t>
  </si>
  <si>
    <t>Đào Minh Hải</t>
  </si>
  <si>
    <t>Hà Văn Hoài</t>
  </si>
  <si>
    <t>Dương Minh Hoàng</t>
  </si>
  <si>
    <t>Trần Đức Huân</t>
  </si>
  <si>
    <t>Trịnh Tuấn Hùng</t>
  </si>
  <si>
    <t>Đặng Tuấn Hưng</t>
  </si>
  <si>
    <t>Nguyễn Gia Khiêm</t>
  </si>
  <si>
    <t>Nguyễn Hòa Khôi</t>
  </si>
  <si>
    <t>Lê Hồng Long</t>
  </si>
  <si>
    <t>Trương Hoàng Long</t>
  </si>
  <si>
    <t>Nguyễn Thị Mai</t>
  </si>
  <si>
    <t>Nguyễn Huy Mạnh</t>
  </si>
  <si>
    <t>Đào Đức Minh</t>
  </si>
  <si>
    <t>Phạm Quang Minh</t>
  </si>
  <si>
    <t>Bùi Văn Nam</t>
  </si>
  <si>
    <t>Nguyễn Duy Nam</t>
  </si>
  <si>
    <t>Đào Đình Nghĩa</t>
  </si>
  <si>
    <t>Đặng Xuân Ngọc</t>
  </si>
  <si>
    <t>Trần Thị Nhung</t>
  </si>
  <si>
    <t>Vũ Minh Phụng</t>
  </si>
  <si>
    <t>Nguyễn Đức Phương</t>
  </si>
  <si>
    <t>Nguyễn Minh Sáng</t>
  </si>
  <si>
    <t>Nguyễn Đức Tài</t>
  </si>
  <si>
    <t>Bùi Linh Tâm</t>
  </si>
  <si>
    <t>Lại Ngọc Tân</t>
  </si>
  <si>
    <t>Đinh Kim Thành</t>
  </si>
  <si>
    <t>Nguyễn Tuấn Thành</t>
  </si>
  <si>
    <t>Nguyễn Trọng Thảo</t>
  </si>
  <si>
    <t>Nguyễn Văn Thắng</t>
  </si>
  <si>
    <t>Vũ Văn Thắng</t>
  </si>
  <si>
    <t>Hoàng Vũ Thiết</t>
  </si>
  <si>
    <t>Nguyễn Thị Hoài Thu</t>
  </si>
  <si>
    <t>Lê Hữu Trí</t>
  </si>
  <si>
    <t>Dương Văn Trường</t>
  </si>
  <si>
    <t>Lê Ngọc Tùng</t>
  </si>
  <si>
    <t>Lê Xuân Việt</t>
  </si>
  <si>
    <t>Trần Anh Vũ</t>
  </si>
  <si>
    <t>Hoàng Minh Đức Anh</t>
  </si>
  <si>
    <t>Hoàng Vũ Duy Anh</t>
  </si>
  <si>
    <t>Nguyễn An Bằng</t>
  </si>
  <si>
    <t>Lê Quang Duy</t>
  </si>
  <si>
    <t>Phan Hữu Duy</t>
  </si>
  <si>
    <t>Nguyễn Tấn Đạt</t>
  </si>
  <si>
    <t>Ngô Ngọc Hoàn</t>
  </si>
  <si>
    <t>Thái Phi Hoàng</t>
  </si>
  <si>
    <t>Chu Thái Huy</t>
  </si>
  <si>
    <t>Đặng Quang Huy</t>
  </si>
  <si>
    <t>Nguyễn Thanh Huyền</t>
  </si>
  <si>
    <t>Chu Văn Hưng</t>
  </si>
  <si>
    <t>Bùi Xuân Khải</t>
  </si>
  <si>
    <t>Nguyễn Đức Khánh</t>
  </si>
  <si>
    <t>Nguyễn Thùy Linh</t>
  </si>
  <si>
    <t>Bùi Quang Long</t>
  </si>
  <si>
    <t>Lê Hoàng Long</t>
  </si>
  <si>
    <t>Nguyễn Cao Bảo Long</t>
  </si>
  <si>
    <t>Nguyễn Nhật Long</t>
  </si>
  <si>
    <t>Cao Duy Mạnh</t>
  </si>
  <si>
    <t>Lê Quang Quân</t>
  </si>
  <si>
    <t>Lê Thị Thảo</t>
  </si>
  <si>
    <t>Nguyễn Hữu Thìn</t>
  </si>
  <si>
    <t>Tăng Đức Thịnh</t>
  </si>
  <si>
    <t>Vũ Quỳnh Trang</t>
  </si>
  <si>
    <t>Nguyễn Phú Trường</t>
  </si>
  <si>
    <t>Nguyễn Hoàng Tú</t>
  </si>
  <si>
    <t>Lê Đức Tùng</t>
  </si>
  <si>
    <t>Lê Trần Hải Tùng</t>
  </si>
  <si>
    <t>Hoàng Quốc Việt</t>
  </si>
  <si>
    <t>Võ Việt Anh</t>
  </si>
  <si>
    <t>Nguyễn Văn Bách</t>
  </si>
  <si>
    <t>Nguyễn Thị Thanh Bảo</t>
  </si>
  <si>
    <t>Nguyễn Như Chiến</t>
  </si>
  <si>
    <t>Lê Minh Công</t>
  </si>
  <si>
    <t>Lê Mạnh Cường</t>
  </si>
  <si>
    <t>Nguyễn Kiên Cường</t>
  </si>
  <si>
    <t>Vũ Thị Dịu</t>
  </si>
  <si>
    <t>Ngô Đức Dũng</t>
  </si>
  <si>
    <t>Trần Quốc Dũng</t>
  </si>
  <si>
    <t>Hoàng Anh Dương</t>
  </si>
  <si>
    <t>Nguyễn Đức Quốc Đại</t>
  </si>
  <si>
    <t>Lê Ngọc Đình</t>
  </si>
  <si>
    <t>Nguyễn Văn Đức</t>
  </si>
  <si>
    <t>Vũ Trọng Đức</t>
  </si>
  <si>
    <t>Lê Thị Hạnh</t>
  </si>
  <si>
    <t>Trần Thị Hoa Hiên</t>
  </si>
  <si>
    <t>Đỗ Thị Thu Hoài</t>
  </si>
  <si>
    <t>Lê Việt Hoàng</t>
  </si>
  <si>
    <t>Phan Việt Hoàng</t>
  </si>
  <si>
    <t>Lê Đức Huy</t>
  </si>
  <si>
    <t>Nguyễn Quốc Huy</t>
  </si>
  <si>
    <t>Trần Nguyễn Quang Huy</t>
  </si>
  <si>
    <t>Phạm Minh Khiêm</t>
  </si>
  <si>
    <t>Nguyễn Phúc Khởi</t>
  </si>
  <si>
    <t>Đỗ Xuân Lâm</t>
  </si>
  <si>
    <t>Nguyễn Hồng Lĩnh</t>
  </si>
  <si>
    <t>Đỗ Văn Long</t>
  </si>
  <si>
    <t>Lê Đăng Hoàng Long</t>
  </si>
  <si>
    <t>Lê Văn Long</t>
  </si>
  <si>
    <t>Vũ Thăng Long</t>
  </si>
  <si>
    <t>Hoàng Đức Minh</t>
  </si>
  <si>
    <t>Nguyễn Hải Nam</t>
  </si>
  <si>
    <t>Lê Hữu Nghĩa</t>
  </si>
  <si>
    <t>Triệu Đình Nguyện</t>
  </si>
  <si>
    <t>Trịnh Thị Nhung</t>
  </si>
  <si>
    <t>Nguyễn Thị Thu Phương</t>
  </si>
  <si>
    <t>Nguyễn Quốc Sinh</t>
  </si>
  <si>
    <t>Phạm Trọng Tấn</t>
  </si>
  <si>
    <t>Đoàn Văn Thành</t>
  </si>
  <si>
    <t>Vương Tiến Thành</t>
  </si>
  <si>
    <t>Phạm Việt Thắng</t>
  </si>
  <si>
    <t>Trần Văn Thời</t>
  </si>
  <si>
    <t>Phạm Trung Thức</t>
  </si>
  <si>
    <t>Nguyễn Văn Tiến</t>
  </si>
  <si>
    <t>Trịnh Thị Thu Trang</t>
  </si>
  <si>
    <t>Nguyễn Tiến Trình</t>
  </si>
  <si>
    <t>Lý Hà Trung</t>
  </si>
  <si>
    <t>Nguyễn Đắc Trường</t>
  </si>
  <si>
    <t>Hoàng Minh Tuấn</t>
  </si>
  <si>
    <t>Nguyễn Việt Anh</t>
  </si>
  <si>
    <t>Lương Cao Biền</t>
  </si>
  <si>
    <t>Bùi Cao Chinh</t>
  </si>
  <si>
    <t>Trần Văn Công</t>
  </si>
  <si>
    <t>Nông Thị Diễm</t>
  </si>
  <si>
    <t>Nguyễn Trí Dũng</t>
  </si>
  <si>
    <t>Nguyễn Hùng Duy</t>
  </si>
  <si>
    <t>Bùi Xuân Dương</t>
  </si>
  <si>
    <t>Phạm Khắc Đạt</t>
  </si>
  <si>
    <t>Vũ Văn Đông</t>
  </si>
  <si>
    <t>Phạm Ngọc Việt Đức</t>
  </si>
  <si>
    <t>Phan Việt Đức</t>
  </si>
  <si>
    <t>Trần Thanh Hải</t>
  </si>
  <si>
    <t>Bùi Đức Hiếu</t>
  </si>
  <si>
    <t>Phạm Văn Hoan</t>
  </si>
  <si>
    <t>Nguyễn Hữu Hùng</t>
  </si>
  <si>
    <t>Lê Xuân Huy</t>
  </si>
  <si>
    <t>Vũ Trần Quang Huy</t>
  </si>
  <si>
    <t>Phùng Tiến Hưng</t>
  </si>
  <si>
    <t>Bùi Quang Khải</t>
  </si>
  <si>
    <t>Đoàn Trọng Khôi</t>
  </si>
  <si>
    <t>Trần Minh Khương</t>
  </si>
  <si>
    <t>Nguyễn Hoài Lâm</t>
  </si>
  <si>
    <t>Phạm Mai Linh</t>
  </si>
  <si>
    <t>Nguyễn Xuân Minh</t>
  </si>
  <si>
    <t>Phạm Tuấn Nghĩa</t>
  </si>
  <si>
    <t>Phạm Văn Ngọc</t>
  </si>
  <si>
    <t>Nguyễn Thị Minh Nguyệt</t>
  </si>
  <si>
    <t>Nguyễn Duy Niên</t>
  </si>
  <si>
    <t>Nguyễn Viết Nam Phong</t>
  </si>
  <si>
    <t>Đinh Mai Phương</t>
  </si>
  <si>
    <t>Nguyễn Thế Quân</t>
  </si>
  <si>
    <t>Hoàng Ngọc Sơn</t>
  </si>
  <si>
    <t>Thái Duy Tài</t>
  </si>
  <si>
    <t>Chung Trần Thạch</t>
  </si>
  <si>
    <t>Bùi Quang Thành</t>
  </si>
  <si>
    <t>Mai Tiến Thành</t>
  </si>
  <si>
    <t>Nguyễn Duy Thành</t>
  </si>
  <si>
    <t>Nguyễn Thị Hồng Thắm</t>
  </si>
  <si>
    <t>Phạm Ngọc Thắng</t>
  </si>
  <si>
    <t>Đoàn Xuân Thu</t>
  </si>
  <si>
    <t>Nguyễn Trung Thứ</t>
  </si>
  <si>
    <t>Trịnh Xuân Trình</t>
  </si>
  <si>
    <t>Nguyễn Ngọc Trung</t>
  </si>
  <si>
    <t>Nguyễn Huy Trường</t>
  </si>
  <si>
    <t>Lê Minh Tuấn</t>
  </si>
  <si>
    <t>Trịnh Anh Tuấn</t>
  </si>
  <si>
    <t>Bùi Quang Tùng</t>
  </si>
  <si>
    <t>Đỗ Thành Vinh</t>
  </si>
  <si>
    <t>Đỗ Quang Anh</t>
  </si>
  <si>
    <t>Lại Tuấn Anh</t>
  </si>
  <si>
    <t>Nguyễn Tú Anh</t>
  </si>
  <si>
    <t>Đậu Hữu Bằng</t>
  </si>
  <si>
    <t>Nguyễn Hữu Bằng</t>
  </si>
  <si>
    <t>Võ Lương Bằng</t>
  </si>
  <si>
    <t>Nguyễn Đình Biển</t>
  </si>
  <si>
    <t>Trần Quốc Cường</t>
  </si>
  <si>
    <t>Phạm Thị Dân</t>
  </si>
  <si>
    <t>Nguyễn Quang Dĩnh</t>
  </si>
  <si>
    <t>Nguyễn Đức Dũng</t>
  </si>
  <si>
    <t>Phạm Việt Dũng</t>
  </si>
  <si>
    <t>Nguyễn Khắc Duy</t>
  </si>
  <si>
    <t>Phạm Trọng Đại</t>
  </si>
  <si>
    <t>Lê Năng Đức</t>
  </si>
  <si>
    <t>Phạm Ngọc Hải</t>
  </si>
  <si>
    <t>Triệu Vũ Hải</t>
  </si>
  <si>
    <t>Hoàng Dương Hào</t>
  </si>
  <si>
    <t>Ngô Văn Hào</t>
  </si>
  <si>
    <t>Phạm Văn Hoàn</t>
  </si>
  <si>
    <t>Nguyễn Hữu Huy</t>
  </si>
  <si>
    <t>Tạ Thị Huyền</t>
  </si>
  <si>
    <t>Nguyễn Chính Hữu</t>
  </si>
  <si>
    <t>Trần Trọng Nguyễn Khang</t>
  </si>
  <si>
    <t>Nguyễn Duy Kiên</t>
  </si>
  <si>
    <t>Phạm Văn Long</t>
  </si>
  <si>
    <t>Trần Thanh Long</t>
  </si>
  <si>
    <t>Đặng Văn Mạnh</t>
  </si>
  <si>
    <t>Phan Văn Minh</t>
  </si>
  <si>
    <t>Trần Quang Minh</t>
  </si>
  <si>
    <t>Đỗ Nam</t>
  </si>
  <si>
    <t>Ngô Sách Nhật</t>
  </si>
  <si>
    <t>Vũ Thị Oanh</t>
  </si>
  <si>
    <t>Hoàng Trung Phong</t>
  </si>
  <si>
    <t>Trần Văn Quang</t>
  </si>
  <si>
    <t>Lương Thái Sơn</t>
  </si>
  <si>
    <t>Nguyễn Thanh Sơn</t>
  </si>
  <si>
    <t>Trịnh Lê Sơn</t>
  </si>
  <si>
    <t>Lê Thị Tâm</t>
  </si>
  <si>
    <t>Trương Gia Bảo Thao</t>
  </si>
  <si>
    <t>Trần Khắc Thiện</t>
  </si>
  <si>
    <t>Lưu Thị Hoài Thu</t>
  </si>
  <si>
    <t>Trịnh Thị Thư</t>
  </si>
  <si>
    <t>Vũ Ngọc Tiến</t>
  </si>
  <si>
    <t>Nguyễn Thái Tiệp</t>
  </si>
  <si>
    <t>Vương Thành Toàn</t>
  </si>
  <si>
    <t>Nguyễn Ngọc Bảo Trân</t>
  </si>
  <si>
    <t>Đặng Văn Tuấn</t>
  </si>
  <si>
    <t>Vũ Tố Uyên</t>
  </si>
  <si>
    <t>Đỗ Ngọc Thanh Vân</t>
  </si>
  <si>
    <t>Nguyễn Hoàng Việt</t>
  </si>
  <si>
    <t>Nguyễn Quang Vinh</t>
  </si>
  <si>
    <t>Nguyễn Thị Xuân</t>
  </si>
  <si>
    <t xml:space="preserve">(kèm theo Quyết định số:       /QĐ-CTSV ngày    /     /2019) </t>
  </si>
  <si>
    <t>Lớp QH-2018-I/CQ-CA-CLC1 (K63CA-CLC1), Ngành Khoa học máy tính</t>
  </si>
  <si>
    <t>Lớp QH-2018-I/CQ-CA-CLC2 (K63CA-CLC2), Ngành Khoa học máy tính</t>
  </si>
  <si>
    <t>BẢNG TỔNG HỢP KẾT QUẢ RÈN LUYỆN CỦA SINH VIÊN LỚP QH-2018-I/CQ-CA-CLC2 (K63CA-CLC2)</t>
  </si>
  <si>
    <t>Lớp QH-2018-I/CQ-CA-CLC3 (K63CA-CLC3), Ngành Khoa học máy tính</t>
  </si>
  <si>
    <t>BẢNG TỔNG HỢP KẾT QUẢ RÈN LUYỆN CỦA SINH VIÊN LỚP QH-2018-I/CQ-CA-CLC3 (K63CA-CLC3)</t>
  </si>
  <si>
    <t>BẢNG TỔNG HỢP KẾT QUẢ RÈN LUYỆN CỦA SINH VIÊN LỚP QH-2018-I/CQ-C-B (K63CB)</t>
  </si>
  <si>
    <t>Lớp QH-2018-I/CQ-C-B (K63CB), Ngành Công nghệ thông tin</t>
  </si>
  <si>
    <t>Lớp QH-2018-I/CQ-C-C (K63CC), Ngành Công nghệ thông tin</t>
  </si>
  <si>
    <t>BẢNG TỔNG HỢP KẾT QUẢ RÈN LUYỆN CỦA SINH VIÊN LỚP QH-2018-I/CQ-C-C (K63CC)</t>
  </si>
  <si>
    <t>Lớp QH-2018-I/CQ-C-D (K63CD), Ngành Công nghệ thông tin</t>
  </si>
  <si>
    <t>BẢNG TỔNG HỢP KẾT QUẢ RÈN LUYỆN CỦA SINH VIÊN LỚP QH-2018-I/CQ-C-D (K63CD)</t>
  </si>
  <si>
    <t>Lớp QH-2018-I/CQ-C-L-C (K63CLC), Ngành Công nghệ thông tin</t>
  </si>
  <si>
    <t>BẢNG TỔNG HỢP KẾT QUẢ RÈN LUYỆN CỦA SINH VIÊN LỚP QH-2018-I/CQ-C-L-C (K63CLC)</t>
  </si>
  <si>
    <t>Lớp QH-2018-I/CQ-C-E (K63CE), Ngành Công nghệ thông tin</t>
  </si>
  <si>
    <t>BẢNG TỔNG HỢP KẾT QUẢ RÈN LUYỆN CỦA SINH VIÊN LỚP QH-2018-I/CQ-C-E (K63CE)</t>
  </si>
  <si>
    <t>Lớp QH-2018-I/CQ-J (K63J), Ngành Công nghệ thông tin định hướng thị trường Nhật Bản</t>
  </si>
  <si>
    <t>BẢNG TỔNG HỢP KẾT QUẢ RÈN LUYỆN CỦA SINH VIÊN LỚP QH-2018-I/CQ-J (K63J)</t>
  </si>
  <si>
    <t>QH-2018-I/CQ-CA-CLC1 (K63CA-CLC1)</t>
  </si>
  <si>
    <t>QH-2018-I/CQ-CA-CLC2 (K63CA-CLC2)</t>
  </si>
  <si>
    <t>QH-2018-I/CQ-CA-CLC3 (K63CA-CLC3)</t>
  </si>
  <si>
    <t>QH-2018-I/CQ-C-B (K63CB)</t>
  </si>
  <si>
    <t>QH-2018-I/CQ-C-C (K63CC)</t>
  </si>
  <si>
    <t>QH-2018-I/CQ-C-D (K63CD)</t>
  </si>
  <si>
    <t>QH-2018-I/CQ-C-CLC (K63CLC)</t>
  </si>
  <si>
    <t>QH-2018-I/CQ-C-E (K63CE)</t>
  </si>
  <si>
    <t>QH-2018-I/CQ-J (K63J)</t>
  </si>
  <si>
    <t>QH-2018-I/CQ-T (K63T)</t>
  </si>
  <si>
    <t>Lớp QH-2018-I/CQ-T (K63T), Ngành Hệ thống thông tin</t>
  </si>
  <si>
    <t>BẢNG TỔNG HỢP KẾT QUẢ RÈN LUYỆN CỦA SINH VIÊN LỚP QH-2018-I/CQ-T (K63T)</t>
  </si>
  <si>
    <r>
      <t>Học kỳ II năm học 2018-2019</t>
    </r>
    <r>
      <rPr>
        <sz val="12"/>
        <rFont val="Times New Roman"/>
        <family val="1"/>
      </rPr>
      <t xml:space="preserve"> </t>
    </r>
  </si>
  <si>
    <r>
      <t>Học kỳ II năm học 2018-2019</t>
    </r>
    <r>
      <rPr>
        <sz val="11"/>
        <rFont val="Times New Roman"/>
        <family val="1"/>
      </rPr>
      <t xml:space="preserve"> </t>
    </r>
  </si>
  <si>
    <t>Ấn định danh sách có 44 sinh viên./.</t>
  </si>
  <si>
    <t>Ấn định danh sách có 53 sinh viên./.</t>
  </si>
  <si>
    <t>Ấn định danh sách có 52 sinh viên./.</t>
  </si>
  <si>
    <t>HỌC KỲ I, NĂM HỌC 2020 - 2021</t>
  </si>
  <si>
    <t>Điểm HKI 20-21</t>
  </si>
  <si>
    <t>Ấn định danh sách có 46 sinh viên./.</t>
  </si>
  <si>
    <t>Phùng Thị Khánh Linh</t>
  </si>
  <si>
    <t>Nguyễn Phú Đức</t>
  </si>
  <si>
    <t>Điểm HKII 21-22</t>
  </si>
  <si>
    <t>HỌC KỲ II, NĂM HỌC 2021 - 2022</t>
  </si>
  <si>
    <t>Ấn định danh sách có 45 sinh viên./.</t>
  </si>
  <si>
    <t>Điểm HKI 21-22</t>
  </si>
  <si>
    <t>Ấn định danh sách có 33 sinh viên./.</t>
  </si>
  <si>
    <t>Hà Nội, ngày     tháng    năm 2022</t>
  </si>
  <si>
    <t>HỌC KỲ II NĂM HỌC 2021 - 2022</t>
  </si>
  <si>
    <t>Nguyễn Ninh Chi</t>
  </si>
  <si>
    <t>20/06/2000</t>
  </si>
  <si>
    <t>Hoàng Văn Giáp</t>
  </si>
  <si>
    <t>Đinh Lê Hoàng</t>
  </si>
  <si>
    <t>Đặng Văn Huấn</t>
  </si>
  <si>
    <t>26/04/2000</t>
  </si>
  <si>
    <t>Trương Tuấn Hùng</t>
  </si>
  <si>
    <t>01/07/2000</t>
  </si>
  <si>
    <t>Đoàn Văn Huy</t>
  </si>
  <si>
    <t>Trịnh Thị Kim</t>
  </si>
  <si>
    <t>05/05/2000</t>
  </si>
  <si>
    <t>Nguyễn Minh Thi</t>
  </si>
  <si>
    <t>20/07/2000</t>
  </si>
  <si>
    <t>Phạm Văn Dương</t>
  </si>
  <si>
    <t>09/07/2000</t>
  </si>
  <si>
    <t>Số CMT/CCCD</t>
  </si>
  <si>
    <t>Email</t>
  </si>
  <si>
    <t>SĐT</t>
  </si>
  <si>
    <t>Điểm KL của HĐ cấp Khoa (dự kiến)</t>
  </si>
  <si>
    <t>Điểm KL của HĐ cấp Trường (dự kiến)</t>
  </si>
  <si>
    <t>Ấn định danh sách có 43 sinh viên./.</t>
  </si>
  <si>
    <t>Ấn định danh sách có 72 sinh viên./.</t>
  </si>
  <si>
    <t>Không có điểm HK 2</t>
  </si>
  <si>
    <t xml:space="preserve"> </t>
  </si>
  <si>
    <t>Học lực giỏi</t>
  </si>
  <si>
    <t xml:space="preserve">Đã nghỉ học </t>
  </si>
  <si>
    <t xml:space="preserve">LT ko liên lạc được </t>
  </si>
  <si>
    <t xml:space="preserve">LT ko liên lạc đc </t>
  </si>
  <si>
    <t>Học lực yếu</t>
  </si>
  <si>
    <t xml:space="preserve">Học lực yếu </t>
  </si>
  <si>
    <t xml:space="preserve">Không có điểm HK 2 </t>
  </si>
  <si>
    <t xml:space="preserve">  </t>
  </si>
  <si>
    <t>Không có điểm KH 2</t>
  </si>
  <si>
    <t xml:space="preserve">SV cộng sai và ko có điểm HK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</si>
  <si>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Phiếu khác lớp gừi </t>
  </si>
  <si>
    <t>4.00</t>
  </si>
  <si>
    <t>3.70</t>
  </si>
  <si>
    <t>0.00</t>
  </si>
  <si>
    <t>3.50</t>
  </si>
  <si>
    <t>3.00</t>
  </si>
  <si>
    <t>\</t>
  </si>
  <si>
    <t xml:space="preserve">Học lực khá </t>
  </si>
  <si>
    <t>Không có điểm HK2</t>
  </si>
  <si>
    <t xml:space="preserve">Học lực giỏi </t>
  </si>
  <si>
    <t>cộng sai</t>
  </si>
  <si>
    <t>18020149</t>
  </si>
  <si>
    <t>18020214</t>
  </si>
  <si>
    <t>18020236</t>
  </si>
  <si>
    <t>18020370</t>
  </si>
  <si>
    <t>18020009</t>
  </si>
  <si>
    <t>18020294</t>
  </si>
  <si>
    <t>18020428</t>
  </si>
  <si>
    <t>18020429</t>
  </si>
  <si>
    <t>18020424</t>
  </si>
  <si>
    <t>18020439</t>
  </si>
  <si>
    <t>18020452</t>
  </si>
  <si>
    <t>18020455</t>
  </si>
  <si>
    <t>18020507</t>
  </si>
  <si>
    <t>18020502</t>
  </si>
  <si>
    <t>18020017</t>
  </si>
  <si>
    <t>18020523</t>
  </si>
  <si>
    <t>18020557</t>
  </si>
  <si>
    <t>18020544</t>
  </si>
  <si>
    <t>18020582</t>
  </si>
  <si>
    <t>18020635</t>
  </si>
  <si>
    <t>18020024</t>
  </si>
  <si>
    <t>18020696</t>
  </si>
  <si>
    <t>18020685</t>
  </si>
  <si>
    <t>18020715</t>
  </si>
  <si>
    <t>18020737</t>
  </si>
  <si>
    <t>18020763</t>
  </si>
  <si>
    <t>18020852</t>
  </si>
  <si>
    <t>18020831</t>
  </si>
  <si>
    <t>18020906</t>
  </si>
  <si>
    <t>18020909</t>
  </si>
  <si>
    <t>18020949</t>
  </si>
  <si>
    <t>18020950</t>
  </si>
  <si>
    <t>18020963</t>
  </si>
  <si>
    <t>18020975</t>
  </si>
  <si>
    <t>18020991</t>
  </si>
  <si>
    <t>18021052</t>
  </si>
  <si>
    <t>18021048</t>
  </si>
  <si>
    <t>18021033</t>
  </si>
  <si>
    <t>18021174</t>
  </si>
  <si>
    <t>18021139</t>
  </si>
  <si>
    <t>18021309</t>
  </si>
  <si>
    <t>18021319</t>
  </si>
  <si>
    <t>18021338</t>
  </si>
  <si>
    <t>18021361</t>
  </si>
  <si>
    <t>18021424</t>
  </si>
  <si>
    <t>18021433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</si>
</sst>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[$%]"/>
    <numFmt numFmtId="165" formatCode="&quot;$&quot;#,##0.00"/>
    <numFmt numFmtId="166" formatCode="[$-1010000]d/m/yyyy;@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"/>
      <family val="2"/>
      <charset val="163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name val="Arial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rgb="FF9CBE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5">
    <xf numFmtId="0" fontId="0" fillId="0" borderId="0" xfId="0"/>
    <xf numFmtId="0" fontId="3" fillId="0" borderId="0" xfId="1" applyFont="1"/>
    <xf numFmtId="0" fontId="6" fillId="0" borderId="0" xfId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justify"/>
    </xf>
    <xf numFmtId="165" fontId="6" fillId="0" borderId="0" xfId="1" applyNumberFormat="1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66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166" fontId="10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" fillId="0" borderId="0" xfId="0" applyFont="1" applyAlignment="1" applyProtection="1">
      <alignment horizontal="left"/>
      <protection locked="0"/>
    </xf>
    <xf numFmtId="0" fontId="10" fillId="0" borderId="2" xfId="1" applyFont="1" applyBorder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5" fillId="0" borderId="0" xfId="1" applyFont="1"/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66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0" borderId="2" xfId="1" applyFont="1" applyBorder="1" applyAlignment="1">
      <alignment horizontal="center"/>
    </xf>
    <xf numFmtId="0" fontId="10" fillId="4" borderId="2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166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0" borderId="0" xfId="0" applyNumberFormat="1" applyFont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" fillId="0" borderId="2" xfId="0" applyFont="1" applyBorder="1"/>
    <xf numFmtId="0" fontId="1" fillId="0" borderId="0" xfId="0" applyFont="1"/>
    <xf numFmtId="0" fontId="1" fillId="0" borderId="1" xfId="0" applyFont="1" applyBorder="1"/>
    <xf numFmtId="14" fontId="1" fillId="0" borderId="2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3" fillId="0" borderId="2" xfId="0" applyFont="1" applyBorder="1" applyProtection="1">
      <protection locked="0"/>
    </xf>
    <xf numFmtId="14" fontId="1" fillId="0" borderId="3" xfId="0" applyNumberFormat="1" applyFont="1" applyBorder="1" applyAlignment="1">
      <alignment horizontal="center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center"/>
    </xf>
    <xf numFmtId="0" fontId="13" fillId="3" borderId="2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0" xfId="0" applyFont="1" applyFill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/>
    <xf numFmtId="14" fontId="13" fillId="0" borderId="1" xfId="0" applyNumberFormat="1" applyFont="1" applyBorder="1" applyAlignment="1">
      <alignment horizontal="center"/>
    </xf>
    <xf numFmtId="166" fontId="13" fillId="0" borderId="0" xfId="0" applyNumberFormat="1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/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0" fontId="18" fillId="0" borderId="0" xfId="1" applyFont="1"/>
    <xf numFmtId="0" fontId="19" fillId="4" borderId="2" xfId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6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/>
    </xf>
    <xf numFmtId="0" fontId="6" fillId="0" borderId="0" xfId="1"/>
    <xf numFmtId="0" fontId="4" fillId="0" borderId="0" xfId="1" applyFont="1" applyAlignment="1">
      <alignment horizontal="center" vertical="center"/>
    </xf>
    <xf numFmtId="0" fontId="11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6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C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7</xdr:row>
      <xdr:rowOff>0</xdr:rowOff>
    </xdr:from>
    <xdr:to>
      <xdr:col>2</xdr:col>
      <xdr:colOff>971550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>
          <a:off x="876300" y="6000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>
          <a:spLocks noChangeShapeType="1"/>
        </xdr:cNvSpPr>
      </xdr:nvSpPr>
      <xdr:spPr bwMode="auto">
        <a:xfrm>
          <a:off x="1295400" y="1371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>
          <a:spLocks noChangeShapeType="1"/>
        </xdr:cNvSpPr>
      </xdr:nvSpPr>
      <xdr:spPr bwMode="auto">
        <a:xfrm>
          <a:off x="1295400" y="1371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2</xdr:row>
      <xdr:rowOff>0</xdr:rowOff>
    </xdr:from>
    <xdr:to>
      <xdr:col>13</xdr:col>
      <xdr:colOff>38100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>
          <a:spLocks noChangeShapeType="1"/>
        </xdr:cNvSpPr>
      </xdr:nvSpPr>
      <xdr:spPr bwMode="auto">
        <a:xfrm>
          <a:off x="6724650" y="40005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1362075</xdr:colOff>
      <xdr:row>2</xdr:row>
      <xdr:rowOff>9525</xdr:rowOff>
    </xdr:from>
    <xdr:to>
      <xdr:col>2</xdr:col>
      <xdr:colOff>123825</xdr:colOff>
      <xdr:row>2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SpPr>
          <a:spLocks noChangeShapeType="1"/>
        </xdr:cNvSpPr>
      </xdr:nvSpPr>
      <xdr:spPr bwMode="auto">
        <a:xfrm>
          <a:off x="1704975" y="40957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0</xdr:rowOff>
    </xdr:from>
    <xdr:to>
      <xdr:col>2</xdr:col>
      <xdr:colOff>1304925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>
          <a:off x="1304925" y="57150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6</xdr:row>
      <xdr:rowOff>38100</xdr:rowOff>
    </xdr:from>
    <xdr:to>
      <xdr:col>2</xdr:col>
      <xdr:colOff>904875</xdr:colOff>
      <xdr:row>6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1285875" y="4381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6</xdr:row>
      <xdr:rowOff>38100</xdr:rowOff>
    </xdr:from>
    <xdr:to>
      <xdr:col>2</xdr:col>
      <xdr:colOff>904875</xdr:colOff>
      <xdr:row>6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1285875" y="4381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>
          <a:spLocks noChangeShapeType="1"/>
        </xdr:cNvSpPr>
      </xdr:nvSpPr>
      <xdr:spPr bwMode="auto">
        <a:xfrm>
          <a:off x="128587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>
          <a:spLocks noChangeShapeType="1"/>
        </xdr:cNvSpPr>
      </xdr:nvSpPr>
      <xdr:spPr bwMode="auto">
        <a:xfrm>
          <a:off x="128587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>
          <a:off x="128587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 noChangeShapeType="1"/>
        </xdr:cNvSpPr>
      </xdr:nvSpPr>
      <xdr:spPr bwMode="auto">
        <a:xfrm>
          <a:off x="128587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-Lan%20H&#432;&#417;ng\A-&#272;ai%20hoc\2021-2022\K63\CNTT\K63C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-Lan%20H&#432;&#417;ng\A-&#272;ai%20hoc\2021-2022\K63\CNTT\K63CA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-Lan%20H&#432;&#417;ng\A-&#272;ai%20hoc\2021-2022\K63\CNTT\K63C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-Lan%20H&#432;&#417;ng\A-&#272;ai%20hoc\2021-2022\K63\CNTT\K63C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-Lan%20H&#432;&#417;ng\A-&#272;ai%20hoc\2021-2022\K63\CNTT\K63C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-Lan%20H&#432;&#417;ng\A-&#272;ai%20hoc\2021-2022\K63\CNTT\K63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-Lan%20H&#432;&#417;ng\A-&#272;ai%20hoc\2021-2022\K63\CNTT\K63CCL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-Lan%20H&#432;&#417;ng\A-&#272;ai%20hoc\2021-2022\K63\CNTT\K63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63CA2"/>
    </sheetNames>
    <sheetDataSet>
      <sheetData sheetId="0" refreshError="1">
        <row r="7">
          <cell r="B7">
            <v>18020106</v>
          </cell>
          <cell r="C7" t="str">
            <v> Nguyễn Quốc An</v>
          </cell>
          <cell r="D7" t="str">
            <v>Nam</v>
          </cell>
          <cell r="E7" t="str">
            <v> 16/01/2000</v>
          </cell>
          <cell r="F7" t="str">
            <v>9.8</v>
          </cell>
          <cell r="G7" t="str">
            <v>   </v>
          </cell>
          <cell r="H7" t="str">
            <v>   </v>
          </cell>
          <cell r="I7" t="str">
            <v>   </v>
          </cell>
          <cell r="J7" t="str">
            <v>   </v>
          </cell>
          <cell r="K7" t="str">
            <v>  </v>
          </cell>
          <cell r="L7" t="str">
            <v>4.00</v>
          </cell>
        </row>
        <row r="8">
          <cell r="B8">
            <v>18020194</v>
          </cell>
          <cell r="C8" t="str">
            <v> Trịnh Xuân Bách</v>
          </cell>
          <cell r="D8" t="str">
            <v>Nam</v>
          </cell>
          <cell r="E8" t="str">
            <v> 13/12/2000</v>
          </cell>
          <cell r="F8" t="str">
            <v>8.5</v>
          </cell>
          <cell r="G8" t="str">
            <v>   </v>
          </cell>
          <cell r="H8" t="str">
            <v>   </v>
          </cell>
          <cell r="I8" t="str">
            <v>   </v>
          </cell>
          <cell r="J8" t="str">
            <v>   </v>
          </cell>
          <cell r="K8" t="str">
            <v>  </v>
          </cell>
          <cell r="L8" t="str">
            <v>3.70</v>
          </cell>
        </row>
        <row r="9">
          <cell r="B9">
            <v>18020386</v>
          </cell>
          <cell r="C9" t="str">
            <v> Nguyễn Đức Dương</v>
          </cell>
          <cell r="D9" t="str">
            <v>Nam</v>
          </cell>
          <cell r="E9" t="str">
            <v> 01/09/2000</v>
          </cell>
          <cell r="F9" t="str">
            <v>9.2</v>
          </cell>
          <cell r="G9" t="str">
            <v>   </v>
          </cell>
          <cell r="H9" t="str">
            <v>   </v>
          </cell>
          <cell r="I9" t="str">
            <v>   </v>
          </cell>
          <cell r="J9" t="str">
            <v>   </v>
          </cell>
          <cell r="K9" t="str">
            <v>  </v>
          </cell>
          <cell r="L9" t="str">
            <v>4.00</v>
          </cell>
        </row>
        <row r="10">
          <cell r="B10">
            <v>18020543</v>
          </cell>
          <cell r="C10" t="str">
            <v> Nguyễn Lê Hoàng</v>
          </cell>
          <cell r="D10" t="str">
            <v>Nam</v>
          </cell>
          <cell r="E10" t="str">
            <v> 29/10/2000</v>
          </cell>
          <cell r="F10" t="str">
            <v>9.2</v>
          </cell>
          <cell r="G10" t="str">
            <v>   </v>
          </cell>
          <cell r="H10" t="str">
            <v>   </v>
          </cell>
          <cell r="I10" t="str">
            <v>   </v>
          </cell>
          <cell r="J10" t="str">
            <v>   </v>
          </cell>
          <cell r="K10" t="str">
            <v>  </v>
          </cell>
          <cell r="L10" t="str">
            <v>4.00</v>
          </cell>
        </row>
        <row r="11">
          <cell r="B11">
            <v>18020021</v>
          </cell>
          <cell r="C11" t="str">
            <v> Dương Quốc Hưng</v>
          </cell>
          <cell r="D11" t="str">
            <v>Nam</v>
          </cell>
          <cell r="E11" t="str">
            <v> 30/11/2000</v>
          </cell>
          <cell r="F11" t="str">
            <v>9.9</v>
          </cell>
          <cell r="G11" t="str">
            <v>   </v>
          </cell>
          <cell r="H11" t="str">
            <v>   </v>
          </cell>
          <cell r="I11" t="str">
            <v>   </v>
          </cell>
          <cell r="J11" t="str">
            <v>   </v>
          </cell>
          <cell r="K11" t="str">
            <v>  </v>
          </cell>
          <cell r="L11" t="str">
            <v>4.00</v>
          </cell>
        </row>
        <row r="12">
          <cell r="B12">
            <v>18020710</v>
          </cell>
          <cell r="C12" t="str">
            <v> Nguyễn Quốc Khánh</v>
          </cell>
          <cell r="D12" t="str">
            <v>Nam</v>
          </cell>
          <cell r="E12" t="str">
            <v> 02/12/2000</v>
          </cell>
          <cell r="F12" t="str">
            <v>9.1</v>
          </cell>
          <cell r="G12" t="str">
            <v>   </v>
          </cell>
          <cell r="H12" t="str">
            <v>   </v>
          </cell>
          <cell r="I12" t="str">
            <v>   </v>
          </cell>
          <cell r="J12" t="str">
            <v>   </v>
          </cell>
          <cell r="K12" t="str">
            <v>  </v>
          </cell>
          <cell r="L12" t="str">
            <v>4.00</v>
          </cell>
        </row>
        <row r="13">
          <cell r="B13">
            <v>18020026</v>
          </cell>
          <cell r="C13" t="str">
            <v> Trần Trung Kiên</v>
          </cell>
          <cell r="D13" t="str">
            <v>Nam</v>
          </cell>
          <cell r="E13" t="str">
            <v> 03/01/2000</v>
          </cell>
          <cell r="F13" t="str">
            <v>9.5</v>
          </cell>
          <cell r="G13" t="str">
            <v>   </v>
          </cell>
          <cell r="H13" t="str">
            <v>   </v>
          </cell>
          <cell r="I13" t="str">
            <v>   </v>
          </cell>
          <cell r="J13" t="str">
            <v>   </v>
          </cell>
          <cell r="K13" t="str">
            <v>  </v>
          </cell>
          <cell r="L13" t="str">
            <v>4.00</v>
          </cell>
        </row>
        <row r="14">
          <cell r="B14">
            <v>18020758</v>
          </cell>
          <cell r="C14" t="str">
            <v> Hoàng Phương Linh</v>
          </cell>
          <cell r="D14" t="str">
            <v>Nữ</v>
          </cell>
          <cell r="E14" t="str">
            <v> 09/01/2000</v>
          </cell>
          <cell r="F14" t="str">
            <v>9.3</v>
          </cell>
          <cell r="G14" t="str">
            <v>   </v>
          </cell>
          <cell r="H14" t="str">
            <v>   </v>
          </cell>
          <cell r="I14" t="str">
            <v>   </v>
          </cell>
          <cell r="J14" t="str">
            <v>   </v>
          </cell>
          <cell r="K14" t="str">
            <v>  </v>
          </cell>
          <cell r="L14" t="str">
            <v>4.00</v>
          </cell>
        </row>
        <row r="15">
          <cell r="B15">
            <v>18020790</v>
          </cell>
          <cell r="C15" t="str">
            <v> Nguyễn Duy Long</v>
          </cell>
          <cell r="D15" t="str">
            <v>Nam</v>
          </cell>
          <cell r="E15" t="str">
            <v> 27/07/2000</v>
          </cell>
          <cell r="F15" t="str">
            <v>9.2</v>
          </cell>
          <cell r="G15" t="str">
            <v>   </v>
          </cell>
          <cell r="H15" t="str">
            <v>   </v>
          </cell>
          <cell r="I15" t="str">
            <v>   </v>
          </cell>
          <cell r="J15" t="str">
            <v>   </v>
          </cell>
          <cell r="K15" t="str">
            <v>  </v>
          </cell>
          <cell r="L15" t="str">
            <v>4.00</v>
          </cell>
        </row>
        <row r="16">
          <cell r="B16">
            <v>18020792</v>
          </cell>
          <cell r="C16" t="str">
            <v> Nguyễn Phi Long</v>
          </cell>
          <cell r="D16" t="str">
            <v>Nam</v>
          </cell>
          <cell r="E16" t="str">
            <v> 21/09/2000</v>
          </cell>
          <cell r="F16" t="str">
            <v>9.1</v>
          </cell>
          <cell r="G16" t="str">
            <v>   </v>
          </cell>
          <cell r="H16" t="str">
            <v>10.0</v>
          </cell>
          <cell r="I16" t="str">
            <v>10.0</v>
          </cell>
          <cell r="J16" t="str">
            <v>10.0</v>
          </cell>
          <cell r="K16" t="str">
            <v>  </v>
          </cell>
          <cell r="L16" t="str">
            <v>4.00</v>
          </cell>
        </row>
        <row r="17">
          <cell r="B17">
            <v>18020907</v>
          </cell>
          <cell r="C17" t="str">
            <v> Mai Xuân Minh</v>
          </cell>
          <cell r="D17" t="str">
            <v>Nam</v>
          </cell>
          <cell r="E17" t="str">
            <v> 09/03/2000</v>
          </cell>
          <cell r="F17" t="str">
            <v>9.0</v>
          </cell>
          <cell r="G17" t="str">
            <v>   </v>
          </cell>
          <cell r="H17" t="str">
            <v>   </v>
          </cell>
          <cell r="I17" t="str">
            <v>   </v>
          </cell>
          <cell r="J17" t="str">
            <v>   </v>
          </cell>
          <cell r="K17" t="str">
            <v>  </v>
          </cell>
          <cell r="L17" t="str">
            <v>4.00</v>
          </cell>
        </row>
        <row r="18">
          <cell r="B18">
            <v>18021027</v>
          </cell>
          <cell r="C18" t="str">
            <v> Lê Thị Phương</v>
          </cell>
          <cell r="D18" t="str">
            <v>Nữ</v>
          </cell>
          <cell r="E18" t="str">
            <v> 02/09/2000</v>
          </cell>
          <cell r="F18" t="str">
            <v>9.6</v>
          </cell>
          <cell r="G18" t="str">
            <v>   </v>
          </cell>
          <cell r="H18" t="str">
            <v>   </v>
          </cell>
          <cell r="I18" t="str">
            <v>   </v>
          </cell>
          <cell r="J18" t="str">
            <v>   </v>
          </cell>
          <cell r="K18" t="str">
            <v>  </v>
          </cell>
          <cell r="L18" t="str">
            <v>4.00</v>
          </cell>
        </row>
        <row r="19">
          <cell r="B19">
            <v>18020047</v>
          </cell>
          <cell r="C19" t="str">
            <v> Tạ Đình Quý</v>
          </cell>
          <cell r="D19" t="str">
            <v>Nam</v>
          </cell>
          <cell r="E19" t="str">
            <v> 15/03/2000</v>
          </cell>
          <cell r="F19" t="str">
            <v>9.9</v>
          </cell>
          <cell r="G19" t="str">
            <v>   </v>
          </cell>
          <cell r="H19" t="str">
            <v>   </v>
          </cell>
          <cell r="I19" t="str">
            <v>   </v>
          </cell>
          <cell r="J19" t="str">
            <v>   </v>
          </cell>
          <cell r="K19" t="str">
            <v>  </v>
          </cell>
          <cell r="L19" t="str">
            <v>4.00</v>
          </cell>
        </row>
        <row r="20">
          <cell r="B20">
            <v>18020050</v>
          </cell>
          <cell r="C20" t="str">
            <v> Nguyễn Minh Tân</v>
          </cell>
          <cell r="D20" t="str">
            <v>Nam</v>
          </cell>
          <cell r="E20" t="str">
            <v> 08/02/2000</v>
          </cell>
          <cell r="F20" t="str">
            <v>9.5</v>
          </cell>
          <cell r="G20" t="str">
            <v>   </v>
          </cell>
          <cell r="H20" t="str">
            <v>   </v>
          </cell>
          <cell r="I20" t="str">
            <v>   </v>
          </cell>
          <cell r="J20" t="str">
            <v>   </v>
          </cell>
          <cell r="K20" t="str">
            <v>  </v>
          </cell>
          <cell r="L20" t="str">
            <v>4.00</v>
          </cell>
        </row>
        <row r="21">
          <cell r="B21">
            <v>18021228</v>
          </cell>
          <cell r="C21" t="str">
            <v> Lê Thái Thịnh</v>
          </cell>
          <cell r="D21" t="str">
            <v>Nam</v>
          </cell>
          <cell r="E21" t="str">
            <v> 24/04/2000</v>
          </cell>
          <cell r="F21" t="str">
            <v>8.9</v>
          </cell>
          <cell r="G21" t="str">
            <v>   </v>
          </cell>
          <cell r="H21" t="str">
            <v>   </v>
          </cell>
          <cell r="I21" t="str">
            <v>10.0</v>
          </cell>
          <cell r="J21" t="str">
            <v>   </v>
          </cell>
          <cell r="K21" t="str">
            <v>  </v>
          </cell>
          <cell r="L21" t="str">
            <v>3.70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63CA3"/>
    </sheetNames>
    <sheetDataSet>
      <sheetData sheetId="0" refreshError="1">
        <row r="7">
          <cell r="B7">
            <v>18020101</v>
          </cell>
          <cell r="C7" t="str">
            <v> Hàn Tiến Khánh An</v>
          </cell>
          <cell r="D7" t="str">
            <v>Nam</v>
          </cell>
          <cell r="E7" t="str">
            <v> 18/09/2000</v>
          </cell>
          <cell r="F7" t="str">
            <v>8.8</v>
          </cell>
          <cell r="G7" t="str">
            <v>   </v>
          </cell>
          <cell r="H7" t="str">
            <v>  </v>
          </cell>
          <cell r="I7" t="str">
            <v>3.70</v>
          </cell>
          <cell r="J7">
            <v>10</v>
          </cell>
          <cell r="K7" t="str">
            <v> 3.31 </v>
          </cell>
        </row>
        <row r="8">
          <cell r="B8">
            <v>18020167</v>
          </cell>
          <cell r="C8" t="str">
            <v> Hoàng Việt Anh</v>
          </cell>
          <cell r="D8" t="str">
            <v>Nam</v>
          </cell>
          <cell r="E8" t="str">
            <v> 26/02/2000</v>
          </cell>
          <cell r="F8" t="str">
            <v>9.7</v>
          </cell>
          <cell r="G8" t="str">
            <v>   </v>
          </cell>
          <cell r="H8" t="str">
            <v>  </v>
          </cell>
          <cell r="I8" t="str">
            <v>4.00</v>
          </cell>
          <cell r="J8">
            <v>10</v>
          </cell>
          <cell r="K8" t="str">
            <v> 3.83 </v>
          </cell>
        </row>
        <row r="9">
          <cell r="B9">
            <v>18020131</v>
          </cell>
          <cell r="C9" t="str">
            <v> Trần Đức Anh</v>
          </cell>
          <cell r="D9" t="str">
            <v>Nam</v>
          </cell>
          <cell r="E9" t="str">
            <v> 03/02/2000</v>
          </cell>
          <cell r="F9" t="str">
            <v>9.5</v>
          </cell>
          <cell r="G9" t="str">
            <v>10.0</v>
          </cell>
          <cell r="H9" t="str">
            <v>  </v>
          </cell>
          <cell r="I9" t="str">
            <v>4.00</v>
          </cell>
          <cell r="J9">
            <v>10</v>
          </cell>
          <cell r="K9" t="str">
            <v> 3.72 </v>
          </cell>
        </row>
        <row r="10">
          <cell r="B10">
            <v>18020245</v>
          </cell>
          <cell r="C10" t="str">
            <v> Nguyễn Đức Công</v>
          </cell>
          <cell r="D10" t="str">
            <v>Nam</v>
          </cell>
          <cell r="E10" t="str">
            <v> 28/10/2000</v>
          </cell>
          <cell r="F10" t="str">
            <v>9.3</v>
          </cell>
          <cell r="G10" t="str">
            <v>   </v>
          </cell>
          <cell r="H10" t="str">
            <v>  </v>
          </cell>
          <cell r="I10" t="str">
            <v>4.00</v>
          </cell>
          <cell r="J10">
            <v>10</v>
          </cell>
          <cell r="K10" t="str">
            <v> 3.06 </v>
          </cell>
        </row>
        <row r="11">
          <cell r="B11">
            <v>18020286</v>
          </cell>
          <cell r="C11" t="str">
            <v> Nguyễn Tiến Đạt</v>
          </cell>
          <cell r="D11" t="str">
            <v>Nam</v>
          </cell>
          <cell r="E11" t="str">
            <v> 22/08/2000</v>
          </cell>
          <cell r="F11" t="str">
            <v>9.0</v>
          </cell>
          <cell r="G11" t="str">
            <v>   </v>
          </cell>
          <cell r="H11" t="str">
            <v>  </v>
          </cell>
          <cell r="I11" t="str">
            <v>4.00</v>
          </cell>
          <cell r="J11">
            <v>10</v>
          </cell>
          <cell r="K11" t="str">
            <v> 3.63 </v>
          </cell>
        </row>
        <row r="12">
          <cell r="B12">
            <v>18020290</v>
          </cell>
          <cell r="C12" t="str">
            <v> Nguyễn Tiến Đạt</v>
          </cell>
          <cell r="D12" t="str">
            <v>Nam</v>
          </cell>
          <cell r="E12" t="str">
            <v> 04/11/2000</v>
          </cell>
          <cell r="F12" t="str">
            <v>9.7</v>
          </cell>
          <cell r="G12" t="str">
            <v>   </v>
          </cell>
          <cell r="H12" t="str">
            <v>  </v>
          </cell>
          <cell r="I12" t="str">
            <v>4.00</v>
          </cell>
          <cell r="J12">
            <v>10</v>
          </cell>
          <cell r="K12" t="str">
            <v> 3.19 </v>
          </cell>
        </row>
        <row r="13">
          <cell r="B13">
            <v>18020434</v>
          </cell>
          <cell r="C13" t="str">
            <v> Nguyễn Đăng Hà</v>
          </cell>
          <cell r="D13" t="str">
            <v>Nam</v>
          </cell>
          <cell r="E13" t="str">
            <v> 26/11/2000</v>
          </cell>
          <cell r="F13" t="str">
            <v>9.2</v>
          </cell>
          <cell r="G13" t="str">
            <v>   </v>
          </cell>
          <cell r="H13" t="str">
            <v>  </v>
          </cell>
          <cell r="I13" t="str">
            <v>4.00</v>
          </cell>
          <cell r="J13">
            <v>10</v>
          </cell>
          <cell r="K13" t="str">
            <v> 3.23 </v>
          </cell>
        </row>
        <row r="14">
          <cell r="B14">
            <v>18020494</v>
          </cell>
          <cell r="C14" t="str">
            <v> Vũ Minh Hiếu</v>
          </cell>
          <cell r="D14" t="str">
            <v>Nam</v>
          </cell>
          <cell r="E14" t="str">
            <v> 24/12/2000</v>
          </cell>
          <cell r="F14" t="str">
            <v>9.5</v>
          </cell>
          <cell r="G14" t="str">
            <v>   </v>
          </cell>
          <cell r="H14" t="str">
            <v>  </v>
          </cell>
          <cell r="I14" t="str">
            <v>4.00</v>
          </cell>
          <cell r="J14">
            <v>10</v>
          </cell>
          <cell r="K14" t="str">
            <v> 3.40 </v>
          </cell>
        </row>
        <row r="15">
          <cell r="B15">
            <v>18020599</v>
          </cell>
          <cell r="C15" t="str">
            <v> Đinh Xuân Hùng</v>
          </cell>
          <cell r="D15" t="str">
            <v>Nam</v>
          </cell>
          <cell r="E15" t="str">
            <v> 03/01/2000</v>
          </cell>
          <cell r="F15" t="str">
            <v>9.3</v>
          </cell>
          <cell r="G15" t="str">
            <v>   </v>
          </cell>
          <cell r="H15" t="str">
            <v>  </v>
          </cell>
          <cell r="I15" t="str">
            <v>4.00</v>
          </cell>
          <cell r="J15">
            <v>10</v>
          </cell>
          <cell r="K15" t="str">
            <v> 3.44 </v>
          </cell>
        </row>
        <row r="16">
          <cell r="B16">
            <v>18020032</v>
          </cell>
          <cell r="C16" t="str">
            <v> Nguyễn Hải Long</v>
          </cell>
          <cell r="D16" t="str">
            <v>Nam</v>
          </cell>
          <cell r="E16" t="str">
            <v> 17/07/2000</v>
          </cell>
          <cell r="F16" t="str">
            <v>9.5</v>
          </cell>
          <cell r="G16" t="str">
            <v>   </v>
          </cell>
          <cell r="H16" t="str">
            <v>  </v>
          </cell>
          <cell r="I16" t="str">
            <v>4.00</v>
          </cell>
          <cell r="J16">
            <v>10</v>
          </cell>
          <cell r="K16" t="str">
            <v> 3.72 </v>
          </cell>
        </row>
        <row r="17">
          <cell r="B17">
            <v>18020796</v>
          </cell>
          <cell r="C17" t="str">
            <v> Nguyễn Hải Long</v>
          </cell>
          <cell r="D17" t="str">
            <v>Nam</v>
          </cell>
          <cell r="E17" t="str">
            <v> 21/07/2000</v>
          </cell>
          <cell r="F17" t="str">
            <v>9.0</v>
          </cell>
          <cell r="G17" t="str">
            <v>   </v>
          </cell>
          <cell r="H17" t="str">
            <v>  </v>
          </cell>
          <cell r="I17" t="str">
            <v>4.00</v>
          </cell>
          <cell r="J17">
            <v>10</v>
          </cell>
          <cell r="K17" t="str">
            <v> 3.45 </v>
          </cell>
        </row>
        <row r="18">
          <cell r="B18">
            <v>18020795</v>
          </cell>
          <cell r="C18" t="str">
            <v> Nguyễn Tuấn Long</v>
          </cell>
          <cell r="D18" t="str">
            <v>Nam</v>
          </cell>
          <cell r="E18" t="str">
            <v> 24/08/2000</v>
          </cell>
          <cell r="F18" t="str">
            <v>8.7</v>
          </cell>
          <cell r="G18" t="str">
            <v>10.0</v>
          </cell>
          <cell r="H18" t="str">
            <v>  </v>
          </cell>
          <cell r="I18" t="str">
            <v>3.70</v>
          </cell>
          <cell r="J18">
            <v>10</v>
          </cell>
          <cell r="K18" t="str">
            <v> 2.83 </v>
          </cell>
        </row>
        <row r="19">
          <cell r="B19">
            <v>18020889</v>
          </cell>
          <cell r="C19" t="str">
            <v> Đàm Tuấn Minh</v>
          </cell>
          <cell r="D19" t="str">
            <v>Nam</v>
          </cell>
          <cell r="E19" t="str">
            <v> 12/12/2000</v>
          </cell>
          <cell r="F19" t="str">
            <v>9.4</v>
          </cell>
          <cell r="G19" t="str">
            <v>   </v>
          </cell>
          <cell r="H19" t="str">
            <v>  </v>
          </cell>
          <cell r="I19" t="str">
            <v>4.00</v>
          </cell>
          <cell r="J19">
            <v>10</v>
          </cell>
          <cell r="K19" t="str">
            <v> 3.65 </v>
          </cell>
        </row>
        <row r="20">
          <cell r="B20">
            <v>18020918</v>
          </cell>
          <cell r="C20" t="str">
            <v> Phương Anh Mỹ</v>
          </cell>
          <cell r="D20" t="str">
            <v>Nữ</v>
          </cell>
          <cell r="E20" t="str">
            <v> 26/12/2000</v>
          </cell>
          <cell r="F20" t="str">
            <v>9.3</v>
          </cell>
          <cell r="G20" t="str">
            <v>   </v>
          </cell>
          <cell r="H20" t="str">
            <v>  </v>
          </cell>
          <cell r="I20" t="str">
            <v>4.00</v>
          </cell>
          <cell r="J20">
            <v>10</v>
          </cell>
          <cell r="K20" t="str">
            <v> 3.41 </v>
          </cell>
        </row>
        <row r="21">
          <cell r="B21">
            <v>18020940</v>
          </cell>
          <cell r="C21" t="str">
            <v> Bùi Hải Nam</v>
          </cell>
          <cell r="D21" t="str">
            <v>Nam</v>
          </cell>
          <cell r="E21" t="str">
            <v> 19/08/2000</v>
          </cell>
          <cell r="F21" t="str">
            <v>8.3</v>
          </cell>
          <cell r="G21" t="str">
            <v>   </v>
          </cell>
          <cell r="H21" t="str">
            <v>  </v>
          </cell>
          <cell r="I21" t="str">
            <v>3.50</v>
          </cell>
          <cell r="J21">
            <v>10</v>
          </cell>
          <cell r="K21" t="str">
            <v> 3.44 </v>
          </cell>
        </row>
        <row r="22">
          <cell r="B22">
            <v>18020981</v>
          </cell>
          <cell r="C22" t="str">
            <v> Cao Cẩm Nhung</v>
          </cell>
          <cell r="D22" t="str">
            <v>Nữ</v>
          </cell>
          <cell r="E22" t="str">
            <v> 13/12/2000</v>
          </cell>
          <cell r="F22" t="str">
            <v>9.2</v>
          </cell>
          <cell r="G22" t="str">
            <v>   </v>
          </cell>
          <cell r="H22" t="str">
            <v>  </v>
          </cell>
          <cell r="I22" t="str">
            <v>4.00</v>
          </cell>
          <cell r="J22">
            <v>10</v>
          </cell>
          <cell r="K22" t="str">
            <v> 3.63 </v>
          </cell>
        </row>
        <row r="23">
          <cell r="B23">
            <v>18021017</v>
          </cell>
          <cell r="C23" t="str">
            <v> Bùi Khánh Phương</v>
          </cell>
          <cell r="D23" t="str">
            <v>Nữ</v>
          </cell>
          <cell r="E23" t="str">
            <v> 22/07/2000</v>
          </cell>
          <cell r="F23" t="str">
            <v>8.3</v>
          </cell>
          <cell r="G23" t="str">
            <v>   </v>
          </cell>
          <cell r="H23" t="str">
            <v>  </v>
          </cell>
          <cell r="I23" t="str">
            <v>3.50</v>
          </cell>
          <cell r="J23">
            <v>10</v>
          </cell>
          <cell r="K23" t="str">
            <v> 3.24 </v>
          </cell>
        </row>
        <row r="24">
          <cell r="B24">
            <v>18021063</v>
          </cell>
          <cell r="C24" t="str">
            <v> Nguyễn Thị Quyên</v>
          </cell>
          <cell r="D24" t="str">
            <v>Nữ</v>
          </cell>
          <cell r="E24" t="str">
            <v> 15/12/2000</v>
          </cell>
          <cell r="F24" t="str">
            <v>9.5</v>
          </cell>
          <cell r="G24" t="str">
            <v>   </v>
          </cell>
          <cell r="H24" t="str">
            <v>  </v>
          </cell>
          <cell r="I24" t="str">
            <v>4.00</v>
          </cell>
          <cell r="J24">
            <v>10</v>
          </cell>
          <cell r="K24" t="str">
            <v> 3.11 </v>
          </cell>
        </row>
        <row r="25">
          <cell r="B25">
            <v>18021078</v>
          </cell>
          <cell r="C25" t="str">
            <v> Công Minh Sơn</v>
          </cell>
          <cell r="D25" t="str">
            <v>Nam</v>
          </cell>
          <cell r="E25" t="str">
            <v> 08/02/2000</v>
          </cell>
          <cell r="F25" t="str">
            <v>9.3</v>
          </cell>
          <cell r="G25" t="str">
            <v>   </v>
          </cell>
          <cell r="H25" t="str">
            <v>  </v>
          </cell>
          <cell r="I25" t="str">
            <v>4.00</v>
          </cell>
          <cell r="J25">
            <v>10</v>
          </cell>
          <cell r="K25" t="str">
            <v> 3.35 </v>
          </cell>
        </row>
        <row r="26">
          <cell r="B26">
            <v>18021102</v>
          </cell>
          <cell r="C26" t="str">
            <v> Nguyễn Huy Sơn</v>
          </cell>
          <cell r="D26" t="str">
            <v>Nam</v>
          </cell>
          <cell r="E26" t="str">
            <v> 18/10/2000</v>
          </cell>
          <cell r="F26" t="str">
            <v>9.4</v>
          </cell>
          <cell r="G26" t="str">
            <v>   </v>
          </cell>
          <cell r="H26" t="str">
            <v>  </v>
          </cell>
          <cell r="I26" t="str">
            <v>4.00</v>
          </cell>
          <cell r="J26">
            <v>10</v>
          </cell>
          <cell r="K26" t="str">
            <v> 3.78 </v>
          </cell>
        </row>
        <row r="27">
          <cell r="B27">
            <v>18021113</v>
          </cell>
          <cell r="C27" t="str">
            <v> Nguyễn Thị Minh Tâm</v>
          </cell>
          <cell r="D27" t="str">
            <v>Nữ</v>
          </cell>
          <cell r="E27" t="str">
            <v> 04/08/2000</v>
          </cell>
          <cell r="F27" t="str">
            <v>9.3</v>
          </cell>
          <cell r="G27" t="str">
            <v>   </v>
          </cell>
          <cell r="H27" t="str">
            <v>  </v>
          </cell>
          <cell r="I27" t="str">
            <v>4.00</v>
          </cell>
          <cell r="J27">
            <v>10</v>
          </cell>
          <cell r="K27" t="str">
            <v> 3.47 </v>
          </cell>
        </row>
        <row r="28">
          <cell r="B28">
            <v>18021232</v>
          </cell>
          <cell r="C28" t="str">
            <v> Ngô Doãn Thịnh</v>
          </cell>
          <cell r="D28" t="str">
            <v>Nam</v>
          </cell>
          <cell r="E28" t="str">
            <v> 21/06/2000</v>
          </cell>
          <cell r="F28" t="str">
            <v>9.7</v>
          </cell>
          <cell r="G28" t="str">
            <v>   </v>
          </cell>
          <cell r="H28" t="str">
            <v>  </v>
          </cell>
          <cell r="I28" t="str">
            <v>4.00</v>
          </cell>
          <cell r="J28">
            <v>10</v>
          </cell>
          <cell r="K28" t="str">
            <v> 3.45 </v>
          </cell>
        </row>
        <row r="29">
          <cell r="B29">
            <v>18021350</v>
          </cell>
          <cell r="C29" t="str">
            <v> Nguyễn Ngọc Tú</v>
          </cell>
          <cell r="D29" t="str">
            <v>Nam</v>
          </cell>
          <cell r="E29" t="str">
            <v> 24/08/2000</v>
          </cell>
          <cell r="F29" t="str">
            <v>9.5</v>
          </cell>
          <cell r="G29" t="str">
            <v>   </v>
          </cell>
          <cell r="H29" t="str">
            <v>  </v>
          </cell>
          <cell r="I29" t="str">
            <v>4.00</v>
          </cell>
          <cell r="J29">
            <v>10</v>
          </cell>
          <cell r="K29" t="str">
            <v> 3.21 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63CB"/>
    </sheetNames>
    <sheetDataSet>
      <sheetData sheetId="0" refreshError="1">
        <row r="7">
          <cell r="B7">
            <v>18020153</v>
          </cell>
          <cell r="C7" t="str">
            <v> Phạm Đức Anh</v>
          </cell>
          <cell r="D7" t="str">
            <v>Nam</v>
          </cell>
          <cell r="E7" t="str">
            <v> 08/10/2000</v>
          </cell>
          <cell r="F7" t="str">
            <v>8.2</v>
          </cell>
          <cell r="G7" t="str">
            <v>   </v>
          </cell>
          <cell r="H7" t="str">
            <v>   </v>
          </cell>
          <cell r="I7" t="str">
            <v>   </v>
          </cell>
          <cell r="J7" t="str">
            <v>  </v>
          </cell>
          <cell r="K7" t="str">
            <v>3.50</v>
          </cell>
        </row>
        <row r="8">
          <cell r="B8">
            <v>18020263</v>
          </cell>
          <cell r="C8" t="str">
            <v> Lương Thế Đại</v>
          </cell>
          <cell r="D8" t="str">
            <v>Nam</v>
          </cell>
          <cell r="E8" t="str">
            <v> 06/11/2000</v>
          </cell>
          <cell r="F8" t="str">
            <v>9.4</v>
          </cell>
          <cell r="G8" t="str">
            <v>   </v>
          </cell>
          <cell r="H8" t="str">
            <v>10.0</v>
          </cell>
          <cell r="I8" t="str">
            <v>10.0</v>
          </cell>
          <cell r="J8" t="str">
            <v>  </v>
          </cell>
          <cell r="K8" t="str">
            <v>4.00</v>
          </cell>
        </row>
        <row r="9">
          <cell r="B9">
            <v>18020291</v>
          </cell>
          <cell r="C9" t="str">
            <v> Nguyễn Thành Đạt</v>
          </cell>
          <cell r="D9" t="str">
            <v>Nam</v>
          </cell>
          <cell r="E9" t="str">
            <v> 02/06/2000</v>
          </cell>
          <cell r="F9" t="str">
            <v>9.3</v>
          </cell>
          <cell r="G9" t="str">
            <v>   </v>
          </cell>
          <cell r="H9" t="str">
            <v>10.0</v>
          </cell>
          <cell r="I9" t="str">
            <v>10.0</v>
          </cell>
          <cell r="J9" t="str">
            <v>  </v>
          </cell>
          <cell r="K9" t="str">
            <v>4.00</v>
          </cell>
        </row>
        <row r="10">
          <cell r="B10">
            <v>18020732</v>
          </cell>
          <cell r="C10" t="str">
            <v> Đào Trung Kiên</v>
          </cell>
          <cell r="D10" t="str">
            <v>Nam</v>
          </cell>
          <cell r="E10" t="str">
            <v> 29/08/2000</v>
          </cell>
          <cell r="F10" t="str">
            <v>8.8</v>
          </cell>
          <cell r="G10" t="str">
            <v>   </v>
          </cell>
          <cell r="H10" t="str">
            <v>10.0</v>
          </cell>
          <cell r="I10" t="str">
            <v>10.0</v>
          </cell>
          <cell r="J10" t="str">
            <v>  </v>
          </cell>
          <cell r="K10" t="str">
            <v>3.70</v>
          </cell>
        </row>
        <row r="11">
          <cell r="B11">
            <v>18020931</v>
          </cell>
          <cell r="C11" t="str">
            <v> Nguyễn Đăng Nam</v>
          </cell>
          <cell r="D11" t="str">
            <v>Nam</v>
          </cell>
          <cell r="E11" t="str">
            <v> 25/07/2000</v>
          </cell>
          <cell r="F11" t="str">
            <v>9.5</v>
          </cell>
          <cell r="G11" t="str">
            <v>   </v>
          </cell>
          <cell r="H11" t="str">
            <v>   </v>
          </cell>
          <cell r="I11" t="str">
            <v>   </v>
          </cell>
          <cell r="J11" t="str">
            <v>  </v>
          </cell>
          <cell r="K11" t="str">
            <v>4.00</v>
          </cell>
        </row>
        <row r="12">
          <cell r="B12">
            <v>18021076</v>
          </cell>
          <cell r="C12" t="str">
            <v> Vương Tuấn Sơn</v>
          </cell>
          <cell r="D12" t="str">
            <v>Nam</v>
          </cell>
          <cell r="E12" t="str">
            <v> 29/10/2000</v>
          </cell>
          <cell r="F12" t="str">
            <v>9.2</v>
          </cell>
          <cell r="G12" t="str">
            <v>   </v>
          </cell>
          <cell r="H12" t="str">
            <v>   </v>
          </cell>
          <cell r="I12" t="str">
            <v>   </v>
          </cell>
          <cell r="J12" t="str">
            <v>  </v>
          </cell>
          <cell r="K12" t="str">
            <v>4.00</v>
          </cell>
        </row>
        <row r="13">
          <cell r="B13">
            <v>18021258</v>
          </cell>
          <cell r="C13" t="str">
            <v> Nguyễn Trọng Thường</v>
          </cell>
          <cell r="D13" t="str">
            <v>Nam</v>
          </cell>
          <cell r="E13" t="str">
            <v> 28/01/2000</v>
          </cell>
          <cell r="F13" t="str">
            <v>8.7</v>
          </cell>
          <cell r="G13" t="str">
            <v>10.0</v>
          </cell>
          <cell r="H13" t="str">
            <v>10.0</v>
          </cell>
          <cell r="I13" t="str">
            <v>10.0</v>
          </cell>
          <cell r="J13" t="str">
            <v>  </v>
          </cell>
          <cell r="K13" t="str">
            <v>3.70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63CC"/>
    </sheetNames>
    <sheetDataSet>
      <sheetData sheetId="0" refreshError="1">
        <row r="7">
          <cell r="B7">
            <v>18020329</v>
          </cell>
          <cell r="C7" t="str">
            <v> Vũ Minh Đức</v>
          </cell>
          <cell r="D7" t="str">
            <v>Nam</v>
          </cell>
          <cell r="E7" t="str">
            <v> 28/03/2000</v>
          </cell>
          <cell r="F7" t="str">
            <v>   </v>
          </cell>
          <cell r="G7" t="str">
            <v>   </v>
          </cell>
          <cell r="H7" t="str">
            <v>10.0</v>
          </cell>
          <cell r="I7" t="str">
            <v>10.0</v>
          </cell>
          <cell r="J7">
            <v>3</v>
          </cell>
          <cell r="K7" t="str">
            <v>0.00</v>
          </cell>
        </row>
        <row r="8">
          <cell r="B8">
            <v>18020445</v>
          </cell>
          <cell r="C8" t="str">
            <v> Đào Minh Hải</v>
          </cell>
          <cell r="D8" t="str">
            <v>Nam</v>
          </cell>
          <cell r="E8" t="str">
            <v> 29/01/2000</v>
          </cell>
          <cell r="F8" t="str">
            <v>9.0</v>
          </cell>
          <cell r="G8" t="str">
            <v>   </v>
          </cell>
          <cell r="H8" t="str">
            <v>10.0</v>
          </cell>
          <cell r="I8" t="str">
            <v>10.0</v>
          </cell>
          <cell r="J8" t="str">
            <v>  </v>
          </cell>
          <cell r="K8" t="str">
            <v>4.00</v>
          </cell>
        </row>
        <row r="9">
          <cell r="B9">
            <v>18020042</v>
          </cell>
          <cell r="C9" t="str">
            <v> Phạm Quang Minh</v>
          </cell>
          <cell r="D9" t="str">
            <v>Nam</v>
          </cell>
          <cell r="E9" t="str">
            <v> 23/12/2000</v>
          </cell>
          <cell r="F9" t="str">
            <v>8.7</v>
          </cell>
          <cell r="G9" t="str">
            <v>   </v>
          </cell>
          <cell r="H9" t="str">
            <v>   </v>
          </cell>
          <cell r="I9" t="str">
            <v>   </v>
          </cell>
          <cell r="J9" t="str">
            <v>  </v>
          </cell>
          <cell r="K9" t="str">
            <v>3.70</v>
          </cell>
        </row>
        <row r="10">
          <cell r="B10">
            <v>18021020</v>
          </cell>
          <cell r="C10" t="str">
            <v> Nguyễn Đức Phương</v>
          </cell>
          <cell r="D10" t="str">
            <v>Nam</v>
          </cell>
          <cell r="E10" t="str">
            <v> 13/11/2000</v>
          </cell>
          <cell r="F10" t="str">
            <v>8.5</v>
          </cell>
          <cell r="G10" t="str">
            <v>   </v>
          </cell>
          <cell r="H10" t="str">
            <v>   </v>
          </cell>
          <cell r="I10" t="str">
            <v>   </v>
          </cell>
          <cell r="J10" t="str">
            <v>  </v>
          </cell>
          <cell r="K10" t="str">
            <v>3.70</v>
          </cell>
        </row>
        <row r="11">
          <cell r="B11">
            <v>18021117</v>
          </cell>
          <cell r="C11" t="str">
            <v> Bùi Linh Tâm</v>
          </cell>
          <cell r="D11" t="str">
            <v>Nam</v>
          </cell>
          <cell r="E11" t="str">
            <v> 07/11/2000</v>
          </cell>
          <cell r="F11" t="str">
            <v>   </v>
          </cell>
          <cell r="G11" t="str">
            <v>   </v>
          </cell>
          <cell r="H11" t="str">
            <v>   </v>
          </cell>
          <cell r="I11" t="str">
            <v>   </v>
          </cell>
          <cell r="J11">
            <v>3</v>
          </cell>
          <cell r="K11" t="str">
            <v>0.00</v>
          </cell>
        </row>
        <row r="12">
          <cell r="B12">
            <v>18021175</v>
          </cell>
          <cell r="C12" t="str">
            <v> Nguyễn Chí Thành</v>
          </cell>
          <cell r="D12" t="str">
            <v>Nam</v>
          </cell>
          <cell r="E12" t="str">
            <v> 07/10/2000</v>
          </cell>
          <cell r="F12" t="str">
            <v>8.8</v>
          </cell>
          <cell r="G12" t="str">
            <v>10.0</v>
          </cell>
          <cell r="H12" t="str">
            <v>10.0</v>
          </cell>
          <cell r="I12" t="str">
            <v>10.0</v>
          </cell>
          <cell r="J12" t="str">
            <v>  </v>
          </cell>
          <cell r="K12" t="str">
            <v>3.70</v>
          </cell>
        </row>
        <row r="13">
          <cell r="B13">
            <v>18021146</v>
          </cell>
          <cell r="C13" t="str">
            <v> Nguyễn Đức Thắng</v>
          </cell>
          <cell r="D13" t="str">
            <v>Nam</v>
          </cell>
          <cell r="E13" t="str">
            <v> 25/03/2000</v>
          </cell>
          <cell r="F13" t="str">
            <v>8.9</v>
          </cell>
          <cell r="G13" t="str">
            <v>   </v>
          </cell>
          <cell r="H13" t="str">
            <v>   </v>
          </cell>
          <cell r="I13" t="str">
            <v>   </v>
          </cell>
          <cell r="J13" t="str">
            <v>  </v>
          </cell>
          <cell r="K13" t="str">
            <v>3.70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63CD"/>
    </sheetNames>
    <sheetDataSet>
      <sheetData sheetId="0" refreshError="1">
        <row r="7">
          <cell r="B7">
            <v>18020310</v>
          </cell>
          <cell r="C7" t="str">
            <v> Vũ Thị Dịu</v>
          </cell>
          <cell r="D7" t="str">
            <v>Nữ</v>
          </cell>
          <cell r="E7" t="str">
            <v> 29/10/2000</v>
          </cell>
          <cell r="F7" t="str">
            <v>9.1</v>
          </cell>
          <cell r="G7" t="str">
            <v>   </v>
          </cell>
          <cell r="H7" t="str">
            <v>10.0</v>
          </cell>
          <cell r="I7" t="str">
            <v>10.0</v>
          </cell>
          <cell r="J7" t="str">
            <v>  </v>
          </cell>
          <cell r="K7" t="str">
            <v>4.00</v>
          </cell>
        </row>
        <row r="8">
          <cell r="B8">
            <v>18020265</v>
          </cell>
          <cell r="C8" t="str">
            <v> Nguyễn Đức Quốc Đại</v>
          </cell>
          <cell r="D8" t="str">
            <v>Nam</v>
          </cell>
          <cell r="E8" t="str">
            <v> 27/07/2000</v>
          </cell>
          <cell r="F8" t="str">
            <v>9.4</v>
          </cell>
          <cell r="G8" t="str">
            <v>   </v>
          </cell>
          <cell r="H8" t="str">
            <v>   </v>
          </cell>
          <cell r="I8" t="str">
            <v>   </v>
          </cell>
          <cell r="J8" t="str">
            <v>  </v>
          </cell>
          <cell r="K8" t="str">
            <v>4.00</v>
          </cell>
        </row>
        <row r="9">
          <cell r="B9">
            <v>18020469</v>
          </cell>
          <cell r="C9" t="str">
            <v> Trần Thị Hoa Hiên</v>
          </cell>
          <cell r="D9" t="str">
            <v>Nữ</v>
          </cell>
          <cell r="E9" t="str">
            <v> 21/03/2000</v>
          </cell>
          <cell r="F9" t="str">
            <v>9.6</v>
          </cell>
          <cell r="G9" t="str">
            <v>   </v>
          </cell>
          <cell r="H9" t="str">
            <v>10.0</v>
          </cell>
          <cell r="I9" t="str">
            <v>10.0</v>
          </cell>
          <cell r="J9" t="str">
            <v>  </v>
          </cell>
          <cell r="K9" t="str">
            <v>4.00</v>
          </cell>
        </row>
        <row r="10">
          <cell r="B10">
            <v>18020832</v>
          </cell>
          <cell r="C10" t="str">
            <v> Phạm Đức Long</v>
          </cell>
          <cell r="D10" t="str">
            <v>Nam</v>
          </cell>
          <cell r="E10" t="str">
            <v> 10/02/2000</v>
          </cell>
          <cell r="F10" t="str">
            <v>8.7</v>
          </cell>
          <cell r="G10" t="str">
            <v>   </v>
          </cell>
          <cell r="H10" t="str">
            <v>10.0</v>
          </cell>
          <cell r="I10" t="str">
            <v>10.0</v>
          </cell>
          <cell r="J10" t="str">
            <v>  </v>
          </cell>
          <cell r="K10" t="str">
            <v>3.70</v>
          </cell>
        </row>
        <row r="11">
          <cell r="B11">
            <v>18020890</v>
          </cell>
          <cell r="C11" t="str">
            <v> Hoàng Đức Minh</v>
          </cell>
          <cell r="D11" t="str">
            <v>Nam</v>
          </cell>
          <cell r="E11" t="str">
            <v> 08/10/2000</v>
          </cell>
          <cell r="F11" t="str">
            <v>9.1</v>
          </cell>
          <cell r="G11" t="str">
            <v>   </v>
          </cell>
          <cell r="H11" t="str">
            <v>   </v>
          </cell>
          <cell r="I11" t="str">
            <v>   </v>
          </cell>
          <cell r="J11" t="str">
            <v>  </v>
          </cell>
          <cell r="K11" t="str">
            <v>4.00</v>
          </cell>
        </row>
        <row r="12">
          <cell r="B12">
            <v>18020970</v>
          </cell>
          <cell r="C12" t="str">
            <v> Triệu Đình Nguyện</v>
          </cell>
          <cell r="D12" t="str">
            <v>Nam</v>
          </cell>
          <cell r="E12" t="str">
            <v> 31/10/2000</v>
          </cell>
          <cell r="F12" t="str">
            <v>9.0</v>
          </cell>
          <cell r="G12" t="str">
            <v>   </v>
          </cell>
          <cell r="H12" t="str">
            <v>10.0</v>
          </cell>
          <cell r="I12" t="str">
            <v>10.0</v>
          </cell>
          <cell r="J12" t="str">
            <v>  </v>
          </cell>
          <cell r="K12" t="str">
            <v>4.00</v>
          </cell>
        </row>
        <row r="13">
          <cell r="B13">
            <v>18020982</v>
          </cell>
          <cell r="C13" t="str">
            <v> Trịnh Thị Nhung</v>
          </cell>
          <cell r="D13" t="str">
            <v>Nữ</v>
          </cell>
          <cell r="E13" t="str">
            <v> 20/01/2000</v>
          </cell>
          <cell r="F13" t="str">
            <v>8.8</v>
          </cell>
          <cell r="G13" t="str">
            <v>   </v>
          </cell>
          <cell r="H13" t="str">
            <v>   </v>
          </cell>
          <cell r="I13" t="str">
            <v>   </v>
          </cell>
          <cell r="J13" t="str">
            <v>  </v>
          </cell>
          <cell r="K13" t="str">
            <v>3.70</v>
          </cell>
        </row>
        <row r="14">
          <cell r="B14">
            <v>18021025</v>
          </cell>
          <cell r="C14" t="str">
            <v> Nguyễn Thị Thu Phương</v>
          </cell>
          <cell r="D14" t="str">
            <v>Nữ</v>
          </cell>
          <cell r="E14" t="str">
            <v> 15/03/2000</v>
          </cell>
          <cell r="F14" t="str">
            <v>9.5</v>
          </cell>
          <cell r="G14" t="str">
            <v>10.0</v>
          </cell>
          <cell r="H14" t="str">
            <v>10.0</v>
          </cell>
          <cell r="I14" t="str">
            <v>10.0</v>
          </cell>
          <cell r="J14" t="str">
            <v>  </v>
          </cell>
          <cell r="K14" t="str">
            <v>4.00</v>
          </cell>
        </row>
        <row r="15">
          <cell r="B15">
            <v>18021171</v>
          </cell>
          <cell r="C15" t="str">
            <v> Đoàn Văn Thành</v>
          </cell>
          <cell r="D15" t="str">
            <v>Nam</v>
          </cell>
          <cell r="E15" t="str">
            <v> 31/05/2000</v>
          </cell>
          <cell r="F15" t="str">
            <v>8.8</v>
          </cell>
          <cell r="G15" t="str">
            <v>   </v>
          </cell>
          <cell r="H15" t="str">
            <v>   </v>
          </cell>
          <cell r="I15" t="str">
            <v>   </v>
          </cell>
          <cell r="J15" t="str">
            <v>  </v>
          </cell>
          <cell r="K15" t="str">
            <v>3.70</v>
          </cell>
        </row>
        <row r="16">
          <cell r="B16">
            <v>18021186</v>
          </cell>
          <cell r="C16" t="str">
            <v> Vương Tiến Thành</v>
          </cell>
          <cell r="D16" t="str">
            <v>Nam</v>
          </cell>
          <cell r="E16" t="str">
            <v> 14/08/2000</v>
          </cell>
          <cell r="F16" t="str">
            <v>8.7</v>
          </cell>
          <cell r="G16" t="str">
            <v>   </v>
          </cell>
          <cell r="H16" t="str">
            <v>10.0</v>
          </cell>
          <cell r="I16" t="str">
            <v>10.0</v>
          </cell>
          <cell r="J16" t="str">
            <v>  </v>
          </cell>
          <cell r="K16" t="str">
            <v>3.70</v>
          </cell>
        </row>
        <row r="17">
          <cell r="B17">
            <v>18021255</v>
          </cell>
          <cell r="C17" t="str">
            <v> Phạm Trung Thức</v>
          </cell>
          <cell r="D17" t="str">
            <v>Nam</v>
          </cell>
          <cell r="E17" t="str">
            <v> 26/05/2000</v>
          </cell>
          <cell r="F17" t="str">
            <v>8.8</v>
          </cell>
          <cell r="G17" t="str">
            <v>   </v>
          </cell>
          <cell r="H17" t="str">
            <v>   </v>
          </cell>
          <cell r="I17" t="str">
            <v>   </v>
          </cell>
          <cell r="J17" t="str">
            <v>  </v>
          </cell>
          <cell r="K17" t="str">
            <v>3.70</v>
          </cell>
        </row>
        <row r="18">
          <cell r="B18">
            <v>18021298</v>
          </cell>
          <cell r="C18" t="str">
            <v> Trịnh Thị Thu Trang</v>
          </cell>
          <cell r="D18" t="str">
            <v>Nữ</v>
          </cell>
          <cell r="E18" t="str">
            <v> 27/11/2000</v>
          </cell>
          <cell r="F18" t="str">
            <v>8.5</v>
          </cell>
          <cell r="G18" t="str">
            <v>10.0</v>
          </cell>
          <cell r="H18" t="str">
            <v>10.0</v>
          </cell>
          <cell r="I18" t="str">
            <v>10.0</v>
          </cell>
          <cell r="J18" t="str">
            <v>  </v>
          </cell>
          <cell r="K18" t="str">
            <v>3.70</v>
          </cell>
        </row>
        <row r="19">
          <cell r="B19">
            <v>18021311</v>
          </cell>
          <cell r="C19" t="str">
            <v> Nguyễn Tiến Trình</v>
          </cell>
          <cell r="D19" t="str">
            <v>Nam</v>
          </cell>
          <cell r="E19" t="str">
            <v> 14/01/2000</v>
          </cell>
          <cell r="F19" t="str">
            <v>8.6</v>
          </cell>
          <cell r="G19" t="str">
            <v>   </v>
          </cell>
          <cell r="H19" t="str">
            <v>   </v>
          </cell>
          <cell r="I19" t="str">
            <v>   </v>
          </cell>
          <cell r="J19" t="str">
            <v>  </v>
          </cell>
          <cell r="K19" t="str">
            <v>3.70</v>
          </cell>
        </row>
        <row r="20">
          <cell r="B20">
            <v>18021360</v>
          </cell>
          <cell r="C20" t="str">
            <v> Hoàng Minh Tuấn</v>
          </cell>
          <cell r="D20" t="str">
            <v>Nam</v>
          </cell>
          <cell r="E20" t="str">
            <v> 23/02/2000</v>
          </cell>
          <cell r="F20" t="str">
            <v>7.3</v>
          </cell>
          <cell r="G20" t="str">
            <v>10.0</v>
          </cell>
          <cell r="H20" t="str">
            <v>10.0</v>
          </cell>
          <cell r="I20" t="str">
            <v>10.0</v>
          </cell>
          <cell r="J20" t="str">
            <v>  </v>
          </cell>
          <cell r="K20" t="str">
            <v>3.00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63CE"/>
    </sheetNames>
    <sheetDataSet>
      <sheetData sheetId="0" refreshError="1">
        <row r="7">
          <cell r="B7">
            <v>18020233</v>
          </cell>
          <cell r="C7" t="str">
            <v> Bùi Cao Chinh</v>
          </cell>
          <cell r="D7" t="str">
            <v>Nam</v>
          </cell>
          <cell r="E7" t="str">
            <v> 08/11/2000</v>
          </cell>
          <cell r="F7" t="str">
            <v>9.0</v>
          </cell>
          <cell r="G7" t="str">
            <v>   </v>
          </cell>
          <cell r="H7" t="str">
            <v>   </v>
          </cell>
          <cell r="I7" t="str">
            <v>   </v>
          </cell>
          <cell r="J7" t="str">
            <v>  </v>
          </cell>
          <cell r="K7" t="str">
            <v>4.00</v>
          </cell>
        </row>
        <row r="8">
          <cell r="B8">
            <v>18020257</v>
          </cell>
          <cell r="C8" t="str">
            <v> Lê Mạnh Cường</v>
          </cell>
          <cell r="D8" t="str">
            <v>Nam</v>
          </cell>
          <cell r="E8" t="str">
            <v> 30/11/2000</v>
          </cell>
          <cell r="F8" t="str">
            <v>9.0</v>
          </cell>
          <cell r="G8" t="str">
            <v>   </v>
          </cell>
          <cell r="H8" t="str">
            <v>   </v>
          </cell>
          <cell r="I8" t="str">
            <v>   </v>
          </cell>
          <cell r="J8" t="str">
            <v>  </v>
          </cell>
          <cell r="K8" t="str">
            <v>4.00</v>
          </cell>
        </row>
        <row r="9">
          <cell r="B9">
            <v>18020383</v>
          </cell>
          <cell r="C9" t="str">
            <v> Nguyễn Trí Dũng</v>
          </cell>
          <cell r="D9" t="str">
            <v>Nam</v>
          </cell>
          <cell r="E9" t="str">
            <v> 24/04/2000</v>
          </cell>
          <cell r="F9" t="str">
            <v>9.4</v>
          </cell>
          <cell r="G9" t="str">
            <v>   </v>
          </cell>
          <cell r="H9" t="str">
            <v>   </v>
          </cell>
          <cell r="I9" t="str">
            <v>   </v>
          </cell>
          <cell r="J9" t="str">
            <v>  </v>
          </cell>
          <cell r="K9" t="str">
            <v>4.00</v>
          </cell>
        </row>
        <row r="10">
          <cell r="B10">
            <v>18020748</v>
          </cell>
          <cell r="C10" t="str">
            <v> Nguyễn Hoài Lâm</v>
          </cell>
          <cell r="D10" t="str">
            <v>Nam</v>
          </cell>
          <cell r="E10" t="str">
            <v> 29/08/2000</v>
          </cell>
          <cell r="F10" t="str">
            <v>8.7</v>
          </cell>
          <cell r="G10" t="str">
            <v>   </v>
          </cell>
          <cell r="H10" t="str">
            <v>10.0</v>
          </cell>
          <cell r="I10" t="str">
            <v>10.0</v>
          </cell>
          <cell r="J10" t="str">
            <v>  </v>
          </cell>
          <cell r="K10" t="str">
            <v>3.70</v>
          </cell>
        </row>
        <row r="11">
          <cell r="B11">
            <v>18020044</v>
          </cell>
          <cell r="C11" t="str">
            <v> Phạm Tuấn Nghĩa</v>
          </cell>
          <cell r="D11" t="str">
            <v>Nam</v>
          </cell>
          <cell r="E11" t="str">
            <v> 22/11/2000</v>
          </cell>
          <cell r="F11" t="str">
            <v>10.0</v>
          </cell>
          <cell r="G11" t="str">
            <v>   </v>
          </cell>
          <cell r="H11" t="str">
            <v>   </v>
          </cell>
          <cell r="I11" t="str">
            <v>   </v>
          </cell>
          <cell r="J11" t="str">
            <v>  </v>
          </cell>
          <cell r="K11" t="str">
            <v>4.00</v>
          </cell>
        </row>
        <row r="12">
          <cell r="B12">
            <v>18021085</v>
          </cell>
          <cell r="C12" t="str">
            <v> Hoàng Ngọc Sơn</v>
          </cell>
          <cell r="D12" t="str">
            <v>Nam</v>
          </cell>
          <cell r="E12" t="str">
            <v> 26/09/2000</v>
          </cell>
          <cell r="F12" t="str">
            <v>8.6</v>
          </cell>
          <cell r="G12" t="str">
            <v>10.0</v>
          </cell>
          <cell r="H12" t="str">
            <v>10.0</v>
          </cell>
          <cell r="I12" t="str">
            <v>10.0</v>
          </cell>
          <cell r="J12" t="str">
            <v>  </v>
          </cell>
          <cell r="K12" t="str">
            <v>3.70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63CCLC"/>
    </sheetNames>
    <sheetDataSet>
      <sheetData sheetId="0" refreshError="1">
        <row r="7">
          <cell r="B7">
            <v>18020195</v>
          </cell>
          <cell r="C7" t="str">
            <v> Nguyễn An Bằng</v>
          </cell>
          <cell r="D7" t="str">
            <v>Nam</v>
          </cell>
          <cell r="E7" t="str">
            <v> 11/10/2000</v>
          </cell>
          <cell r="F7" t="str">
            <v>9.2</v>
          </cell>
          <cell r="G7" t="str">
            <v>   </v>
          </cell>
          <cell r="H7" t="str">
            <v>   </v>
          </cell>
          <cell r="I7" t="str">
            <v>   </v>
          </cell>
          <cell r="J7" t="str">
            <v>   </v>
          </cell>
          <cell r="K7" t="str">
            <v>  </v>
          </cell>
          <cell r="L7" t="str">
            <v>4.00</v>
          </cell>
        </row>
        <row r="8">
          <cell r="B8">
            <v>18020007</v>
          </cell>
          <cell r="C8" t="str">
            <v> Nguyễn Tấn Đạt</v>
          </cell>
          <cell r="D8" t="str">
            <v>Nam</v>
          </cell>
          <cell r="E8" t="str">
            <v> 19/01/2000</v>
          </cell>
          <cell r="F8" t="str">
            <v>9.3</v>
          </cell>
          <cell r="G8" t="str">
            <v>   </v>
          </cell>
          <cell r="H8" t="str">
            <v>   </v>
          </cell>
          <cell r="I8" t="str">
            <v>   </v>
          </cell>
          <cell r="J8" t="str">
            <v>   </v>
          </cell>
          <cell r="K8" t="str">
            <v>  </v>
          </cell>
          <cell r="L8" t="str">
            <v>4.00</v>
          </cell>
        </row>
        <row r="9">
          <cell r="B9">
            <v>18020629</v>
          </cell>
          <cell r="C9" t="str">
            <v> Chu Thái Huy</v>
          </cell>
          <cell r="D9" t="str">
            <v>Nam</v>
          </cell>
          <cell r="E9" t="str">
            <v> 29/11/2000</v>
          </cell>
          <cell r="F9" t="str">
            <v>9.1</v>
          </cell>
          <cell r="G9" t="str">
            <v>   </v>
          </cell>
          <cell r="H9" t="str">
            <v>   </v>
          </cell>
          <cell r="I9" t="str">
            <v>   </v>
          </cell>
          <cell r="J9" t="str">
            <v>   </v>
          </cell>
          <cell r="K9" t="str">
            <v>  </v>
          </cell>
          <cell r="L9" t="str">
            <v>4.00</v>
          </cell>
        </row>
        <row r="10">
          <cell r="B10">
            <v>18020022</v>
          </cell>
          <cell r="C10" t="str">
            <v> Đặng Quang Huy</v>
          </cell>
          <cell r="D10" t="str">
            <v>Nam</v>
          </cell>
          <cell r="E10" t="str">
            <v> 08/03/2000</v>
          </cell>
          <cell r="F10" t="str">
            <v>9.0</v>
          </cell>
          <cell r="G10" t="str">
            <v>   </v>
          </cell>
          <cell r="H10" t="str">
            <v>   </v>
          </cell>
          <cell r="I10" t="str">
            <v>   </v>
          </cell>
          <cell r="J10" t="str">
            <v>   </v>
          </cell>
          <cell r="K10" t="str">
            <v>  </v>
          </cell>
          <cell r="L10" t="str">
            <v>4.00</v>
          </cell>
        </row>
        <row r="11">
          <cell r="B11">
            <v>18020776</v>
          </cell>
          <cell r="C11" t="str">
            <v> Nguyễn Thùy Linh</v>
          </cell>
          <cell r="D11" t="str">
            <v>Nữ</v>
          </cell>
          <cell r="E11" t="str">
            <v> 03/04/2000</v>
          </cell>
          <cell r="F11" t="str">
            <v>9.4</v>
          </cell>
          <cell r="G11" t="str">
            <v>   </v>
          </cell>
          <cell r="H11" t="str">
            <v>   </v>
          </cell>
          <cell r="I11" t="str">
            <v>   </v>
          </cell>
          <cell r="J11" t="str">
            <v>   </v>
          </cell>
          <cell r="K11" t="str">
            <v>  </v>
          </cell>
          <cell r="L11" t="str">
            <v>4.00</v>
          </cell>
        </row>
        <row r="12">
          <cell r="B12">
            <v>18020029</v>
          </cell>
          <cell r="C12" t="str">
            <v> Bùi Quang Long</v>
          </cell>
          <cell r="D12" t="str">
            <v>Nam</v>
          </cell>
          <cell r="E12" t="str">
            <v> 18/06/2000</v>
          </cell>
          <cell r="F12" t="str">
            <v>9.4</v>
          </cell>
          <cell r="G12" t="str">
            <v>   </v>
          </cell>
          <cell r="H12" t="str">
            <v>   </v>
          </cell>
          <cell r="I12" t="str">
            <v>   </v>
          </cell>
          <cell r="J12" t="str">
            <v>   </v>
          </cell>
          <cell r="K12" t="str">
            <v>  </v>
          </cell>
          <cell r="L12" t="str">
            <v>4.00</v>
          </cell>
        </row>
        <row r="13">
          <cell r="B13">
            <v>18020834</v>
          </cell>
          <cell r="C13" t="str">
            <v> Lê Hoàng Long</v>
          </cell>
          <cell r="D13" t="str">
            <v>Nam</v>
          </cell>
          <cell r="E13" t="str">
            <v> 13/10/2000</v>
          </cell>
          <cell r="F13" t="str">
            <v>9.7</v>
          </cell>
          <cell r="G13" t="str">
            <v>   </v>
          </cell>
          <cell r="H13" t="str">
            <v>   </v>
          </cell>
          <cell r="I13" t="str">
            <v>   </v>
          </cell>
          <cell r="J13" t="str">
            <v>   </v>
          </cell>
          <cell r="K13" t="str">
            <v>  </v>
          </cell>
          <cell r="L13" t="str">
            <v>4.00</v>
          </cell>
        </row>
        <row r="14">
          <cell r="B14">
            <v>18020039</v>
          </cell>
          <cell r="C14" t="str">
            <v> Cao Duy Mạnh</v>
          </cell>
          <cell r="D14" t="str">
            <v>Nam</v>
          </cell>
          <cell r="E14" t="str">
            <v> 19/12/2000</v>
          </cell>
          <cell r="F14" t="str">
            <v>9.2</v>
          </cell>
          <cell r="G14" t="str">
            <v>   </v>
          </cell>
          <cell r="H14" t="str">
            <v>10.0</v>
          </cell>
          <cell r="I14" t="str">
            <v>10.0</v>
          </cell>
          <cell r="J14" t="str">
            <v>10.0</v>
          </cell>
          <cell r="K14" t="str">
            <v>  </v>
          </cell>
          <cell r="L14" t="str">
            <v>4.00</v>
          </cell>
        </row>
        <row r="15">
          <cell r="B15">
            <v>18021196</v>
          </cell>
          <cell r="C15" t="str">
            <v> Lê Thị Thảo</v>
          </cell>
          <cell r="D15" t="str">
            <v>Nữ</v>
          </cell>
          <cell r="E15" t="str">
            <v> 24/07/2000</v>
          </cell>
          <cell r="F15" t="str">
            <v>9.2</v>
          </cell>
          <cell r="G15" t="str">
            <v>   </v>
          </cell>
          <cell r="H15" t="str">
            <v>   </v>
          </cell>
          <cell r="I15" t="str">
            <v>   </v>
          </cell>
          <cell r="J15" t="str">
            <v>   </v>
          </cell>
          <cell r="K15" t="str">
            <v>  </v>
          </cell>
          <cell r="L15" t="str">
            <v>4.00</v>
          </cell>
        </row>
        <row r="16">
          <cell r="B16">
            <v>18021147</v>
          </cell>
          <cell r="C16" t="str">
            <v> Nguyễn Đức Thắng</v>
          </cell>
          <cell r="D16" t="str">
            <v>Nam</v>
          </cell>
          <cell r="E16" t="str">
            <v> 20/05/2000</v>
          </cell>
          <cell r="F16" t="str">
            <v>8.6</v>
          </cell>
          <cell r="G16" t="str">
            <v>   </v>
          </cell>
          <cell r="H16" t="str">
            <v>10.0</v>
          </cell>
          <cell r="I16" t="str">
            <v>10.0</v>
          </cell>
          <cell r="J16" t="str">
            <v>10.0</v>
          </cell>
          <cell r="K16" t="str">
            <v>  </v>
          </cell>
          <cell r="L16" t="str">
            <v>3.70</v>
          </cell>
        </row>
        <row r="17">
          <cell r="B17">
            <v>18021250</v>
          </cell>
          <cell r="C17" t="str">
            <v> Nguyễn Công Thuận</v>
          </cell>
          <cell r="D17" t="str">
            <v>Nam</v>
          </cell>
          <cell r="E17" t="str">
            <v> 22/11/2000</v>
          </cell>
          <cell r="F17" t="str">
            <v>9.1</v>
          </cell>
          <cell r="G17" t="str">
            <v>   </v>
          </cell>
          <cell r="H17" t="str">
            <v>   </v>
          </cell>
          <cell r="I17" t="str">
            <v>   </v>
          </cell>
          <cell r="J17" t="str">
            <v>   </v>
          </cell>
          <cell r="K17" t="str">
            <v>  </v>
          </cell>
          <cell r="L17" t="str">
            <v>4.00</v>
          </cell>
        </row>
        <row r="18">
          <cell r="B18">
            <v>18021335</v>
          </cell>
          <cell r="C18" t="str">
            <v> Nguyễn Phú Trường</v>
          </cell>
          <cell r="D18" t="str">
            <v>Nam</v>
          </cell>
          <cell r="E18" t="str">
            <v> 27/07/2000</v>
          </cell>
          <cell r="F18" t="str">
            <v>9.8</v>
          </cell>
          <cell r="G18" t="str">
            <v>   </v>
          </cell>
          <cell r="H18" t="str">
            <v>   </v>
          </cell>
          <cell r="I18" t="str">
            <v>   </v>
          </cell>
          <cell r="J18" t="str">
            <v>   </v>
          </cell>
          <cell r="K18" t="str">
            <v>  </v>
          </cell>
          <cell r="L18" t="str">
            <v>4.00</v>
          </cell>
        </row>
        <row r="19">
          <cell r="B19">
            <v>18020060</v>
          </cell>
          <cell r="C19" t="str">
            <v> Lê Đức Tùng</v>
          </cell>
          <cell r="D19" t="str">
            <v>Nam</v>
          </cell>
          <cell r="E19" t="str">
            <v> 31/08/2000</v>
          </cell>
          <cell r="F19" t="str">
            <v>8.6</v>
          </cell>
          <cell r="G19" t="str">
            <v>   </v>
          </cell>
          <cell r="H19" t="str">
            <v>   </v>
          </cell>
          <cell r="I19" t="str">
            <v>   </v>
          </cell>
          <cell r="J19" t="str">
            <v>   </v>
          </cell>
          <cell r="K19" t="str">
            <v>  </v>
          </cell>
          <cell r="L19" t="str">
            <v>3.70</v>
          </cell>
        </row>
        <row r="20">
          <cell r="B20">
            <v>18021388</v>
          </cell>
          <cell r="C20" t="str">
            <v> Lê Trần Hải Tùng</v>
          </cell>
          <cell r="D20" t="str">
            <v>Nam</v>
          </cell>
          <cell r="E20" t="str">
            <v> 04/09/2000</v>
          </cell>
          <cell r="F20" t="str">
            <v>9.0</v>
          </cell>
          <cell r="G20" t="str">
            <v>   </v>
          </cell>
          <cell r="H20" t="str">
            <v>10.0</v>
          </cell>
          <cell r="I20" t="str">
            <v>10.0</v>
          </cell>
          <cell r="J20" t="str">
            <v>10.0</v>
          </cell>
          <cell r="K20" t="str">
            <v>  </v>
          </cell>
          <cell r="L20" t="str">
            <v>4.00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63T"/>
    </sheetNames>
    <sheetDataSet>
      <sheetData sheetId="0" refreshError="1">
        <row r="7">
          <cell r="B7">
            <v>18020192</v>
          </cell>
          <cell r="C7" t="str">
            <v> Nguyễn Văn Bách</v>
          </cell>
          <cell r="D7" t="str">
            <v>Nam</v>
          </cell>
          <cell r="E7" t="str">
            <v> 23/04/2000</v>
          </cell>
          <cell r="F7" t="str">
            <v>8.7</v>
          </cell>
          <cell r="G7" t="str">
            <v>   </v>
          </cell>
          <cell r="H7" t="str">
            <v>   </v>
          </cell>
          <cell r="I7" t="str">
            <v>   </v>
          </cell>
          <cell r="J7" t="str">
            <v>  </v>
          </cell>
          <cell r="K7" t="str">
            <v>3.70</v>
          </cell>
        </row>
        <row r="8">
          <cell r="B8">
            <v>18020457</v>
          </cell>
          <cell r="C8" t="str">
            <v> Lê Thị Hạnh</v>
          </cell>
          <cell r="D8" t="str">
            <v>Nữ</v>
          </cell>
          <cell r="E8" t="str">
            <v> 19/04/2000</v>
          </cell>
          <cell r="F8" t="str">
            <v>9.7</v>
          </cell>
          <cell r="G8" t="str">
            <v>   </v>
          </cell>
          <cell r="H8" t="str">
            <v>   </v>
          </cell>
          <cell r="I8" t="str">
            <v>   </v>
          </cell>
          <cell r="J8" t="str">
            <v>  </v>
          </cell>
          <cell r="K8" t="str">
            <v>4.00</v>
          </cell>
        </row>
        <row r="9">
          <cell r="B9">
            <v>18020713</v>
          </cell>
          <cell r="C9" t="str">
            <v> Phạm Minh Khiêm</v>
          </cell>
          <cell r="D9" t="str">
            <v>Nam</v>
          </cell>
          <cell r="E9" t="str">
            <v> 20/09/2000</v>
          </cell>
          <cell r="F9" t="str">
            <v>9.4</v>
          </cell>
          <cell r="G9" t="str">
            <v>   </v>
          </cell>
          <cell r="H9" t="str">
            <v>   </v>
          </cell>
          <cell r="I9" t="str">
            <v>   </v>
          </cell>
          <cell r="J9" t="str">
            <v>  </v>
          </cell>
          <cell r="K9" t="str">
            <v>4.00</v>
          </cell>
        </row>
        <row r="10">
          <cell r="B10">
            <v>18020835</v>
          </cell>
          <cell r="C10" t="str">
            <v> Vũ Thăng Long</v>
          </cell>
          <cell r="D10" t="str">
            <v>Nam</v>
          </cell>
          <cell r="E10" t="str">
            <v> 16/11/2000</v>
          </cell>
          <cell r="F10" t="str">
            <v>9.5</v>
          </cell>
          <cell r="G10" t="str">
            <v>   </v>
          </cell>
          <cell r="H10" t="str">
            <v>   </v>
          </cell>
          <cell r="I10" t="str">
            <v>   </v>
          </cell>
          <cell r="J10" t="str">
            <v>  </v>
          </cell>
          <cell r="K10" t="str">
            <v>4.00</v>
          </cell>
        </row>
        <row r="11">
          <cell r="B11">
            <v>18021160</v>
          </cell>
          <cell r="C11" t="str">
            <v> Lê Đức Thắng</v>
          </cell>
          <cell r="D11" t="str">
            <v>Nam</v>
          </cell>
          <cell r="E11" t="str">
            <v> 01/10/2000</v>
          </cell>
          <cell r="F11" t="str">
            <v>8.6</v>
          </cell>
          <cell r="G11" t="str">
            <v>   </v>
          </cell>
          <cell r="H11" t="str">
            <v>   </v>
          </cell>
          <cell r="I11" t="str">
            <v>   </v>
          </cell>
          <cell r="J11" t="str">
            <v>  </v>
          </cell>
          <cell r="K11" t="str">
            <v>3.70</v>
          </cell>
        </row>
        <row r="12">
          <cell r="B12">
            <v>18021271</v>
          </cell>
          <cell r="C12" t="str">
            <v> Nguyễn Văn Tiến</v>
          </cell>
          <cell r="D12" t="str">
            <v>Nam</v>
          </cell>
          <cell r="E12" t="str">
            <v> 03/11/2000</v>
          </cell>
          <cell r="F12" t="str">
            <v>9.1</v>
          </cell>
          <cell r="G12" t="str">
            <v>   </v>
          </cell>
          <cell r="H12" t="str">
            <v>   </v>
          </cell>
          <cell r="I12" t="str">
            <v>   </v>
          </cell>
          <cell r="J12" t="str">
            <v>  </v>
          </cell>
          <cell r="K12" t="str">
            <v>4.00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5" workbookViewId="0">
      <selection activeCell="A5" sqref="A1:XFD1048576"/>
    </sheetView>
  </sheetViews>
  <sheetFormatPr defaultColWidth="9.125" defaultRowHeight="15" x14ac:dyDescent="0.25"/>
  <cols>
    <col min="1" max="1" width="4.875" style="17" bestFit="1" customWidth="1"/>
    <col min="2" max="2" width="10.125" style="23" bestFit="1" customWidth="1"/>
    <col min="3" max="3" width="20.75" style="16" bestFit="1" customWidth="1"/>
    <col min="4" max="4" width="11.25" style="22" customWidth="1"/>
    <col min="5" max="5" width="8" style="17" customWidth="1"/>
    <col min="6" max="6" width="8.25" style="17" customWidth="1"/>
    <col min="7" max="7" width="6.875" style="17" customWidth="1"/>
    <col min="8" max="8" width="10.75" style="16" customWidth="1"/>
    <col min="9" max="9" width="7.75" style="17" customWidth="1"/>
    <col min="10" max="10" width="10.375" style="17" customWidth="1"/>
    <col min="11" max="11" width="7.625" style="26" hidden="1" customWidth="1"/>
    <col min="12" max="12" width="13.75" style="18" hidden="1" customWidth="1"/>
    <col min="13" max="13" width="10.875" style="16" hidden="1" customWidth="1"/>
    <col min="14" max="14" width="17" style="16" hidden="1" customWidth="1"/>
    <col min="15" max="16" width="0" style="16" hidden="1" customWidth="1"/>
    <col min="17" max="16384" width="9.125" style="16"/>
  </cols>
  <sheetData>
    <row r="1" spans="1:16" s="9" customFormat="1" ht="15.75" hidden="1" x14ac:dyDescent="0.2">
      <c r="A1" s="113" t="s">
        <v>89</v>
      </c>
      <c r="B1" s="113"/>
      <c r="C1" s="113"/>
      <c r="D1" s="113"/>
      <c r="E1" s="113"/>
      <c r="F1" s="113"/>
      <c r="G1" s="113"/>
      <c r="H1" s="113"/>
      <c r="I1" s="113"/>
      <c r="J1" s="113"/>
      <c r="K1" s="15"/>
    </row>
    <row r="2" spans="1:16" s="9" customFormat="1" ht="15.75" hidden="1" x14ac:dyDescent="0.2">
      <c r="A2" s="113" t="s">
        <v>482</v>
      </c>
      <c r="B2" s="113"/>
      <c r="C2" s="113"/>
      <c r="D2" s="113"/>
      <c r="E2" s="113"/>
      <c r="F2" s="113"/>
      <c r="G2" s="113"/>
      <c r="H2" s="113"/>
      <c r="I2" s="113"/>
      <c r="J2" s="113"/>
      <c r="K2" s="15"/>
    </row>
    <row r="3" spans="1:16" s="9" customFormat="1" ht="15.75" hidden="1" x14ac:dyDescent="0.2">
      <c r="A3" s="113" t="s">
        <v>511</v>
      </c>
      <c r="B3" s="113"/>
      <c r="C3" s="113"/>
      <c r="D3" s="113"/>
      <c r="E3" s="113"/>
      <c r="F3" s="113"/>
      <c r="G3" s="113"/>
      <c r="H3" s="113"/>
      <c r="I3" s="113"/>
      <c r="J3" s="113"/>
      <c r="K3" s="15"/>
    </row>
    <row r="4" spans="1:16" s="9" customFormat="1" ht="15.75" hidden="1" x14ac:dyDescent="0.2">
      <c r="A4" s="114" t="s">
        <v>481</v>
      </c>
      <c r="B4" s="114"/>
      <c r="C4" s="114"/>
      <c r="D4" s="114"/>
      <c r="E4" s="114"/>
      <c r="F4" s="114"/>
      <c r="G4" s="114"/>
      <c r="H4" s="114"/>
      <c r="I4" s="114"/>
      <c r="J4" s="114"/>
      <c r="K4" s="15"/>
    </row>
    <row r="5" spans="1:16" s="9" customFormat="1" ht="15.75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15"/>
    </row>
    <row r="6" spans="1:16" ht="15.75" x14ac:dyDescent="0.25">
      <c r="A6" s="115" t="s">
        <v>8</v>
      </c>
      <c r="B6" s="115"/>
      <c r="C6" s="115"/>
      <c r="D6" s="115"/>
      <c r="E6" s="8"/>
      <c r="F6" s="8"/>
      <c r="G6" s="8"/>
    </row>
    <row r="7" spans="1:16" ht="15.75" x14ac:dyDescent="0.25">
      <c r="A7" s="117" t="s">
        <v>4</v>
      </c>
      <c r="B7" s="117"/>
      <c r="C7" s="117"/>
      <c r="D7" s="117"/>
      <c r="E7" s="118"/>
      <c r="F7" s="118"/>
      <c r="G7" s="118"/>
      <c r="H7" s="118"/>
      <c r="I7" s="40"/>
      <c r="J7" s="40"/>
      <c r="K7" s="27"/>
    </row>
    <row r="8" spans="1:16" ht="15.75" x14ac:dyDescent="0.25">
      <c r="A8" s="40"/>
      <c r="B8" s="48"/>
      <c r="C8" s="10"/>
      <c r="D8" s="19"/>
      <c r="E8" s="8"/>
      <c r="F8" s="8"/>
      <c r="G8" s="11"/>
    </row>
    <row r="9" spans="1:16" x14ac:dyDescent="0.25">
      <c r="A9" s="120" t="s">
        <v>92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6" s="24" customFormat="1" x14ac:dyDescent="0.2">
      <c r="A10" s="117" t="s">
        <v>522</v>
      </c>
      <c r="B10" s="117"/>
      <c r="C10" s="117"/>
      <c r="D10" s="117"/>
      <c r="E10" s="117"/>
      <c r="F10" s="117"/>
      <c r="G10" s="117"/>
      <c r="H10" s="117"/>
      <c r="I10" s="119"/>
      <c r="J10" s="119"/>
      <c r="K10" s="119"/>
      <c r="L10" s="119"/>
    </row>
    <row r="11" spans="1:16" s="24" customFormat="1" x14ac:dyDescent="0.2">
      <c r="A11" s="23"/>
      <c r="B11" s="23"/>
      <c r="D11" s="70"/>
      <c r="E11" s="23"/>
      <c r="F11" s="23"/>
      <c r="G11" s="23"/>
      <c r="I11" s="23"/>
      <c r="J11" s="23"/>
      <c r="K11" s="23"/>
      <c r="L11" s="65"/>
    </row>
    <row r="12" spans="1:16" s="24" customFormat="1" ht="28.5" customHeight="1" x14ac:dyDescent="0.2">
      <c r="A12" s="116" t="s">
        <v>0</v>
      </c>
      <c r="B12" s="116" t="s">
        <v>1</v>
      </c>
      <c r="C12" s="116" t="s">
        <v>2</v>
      </c>
      <c r="D12" s="121" t="s">
        <v>3</v>
      </c>
      <c r="E12" s="116" t="s">
        <v>22</v>
      </c>
      <c r="F12" s="116" t="s">
        <v>24</v>
      </c>
      <c r="G12" s="116" t="s">
        <v>546</v>
      </c>
      <c r="H12" s="116"/>
      <c r="I12" s="116" t="s">
        <v>547</v>
      </c>
      <c r="J12" s="116"/>
      <c r="K12" s="116" t="s">
        <v>71</v>
      </c>
      <c r="L12" s="116" t="s">
        <v>73</v>
      </c>
      <c r="M12" s="116" t="s">
        <v>521</v>
      </c>
      <c r="N12" s="112" t="s">
        <v>543</v>
      </c>
      <c r="O12" s="112" t="s">
        <v>544</v>
      </c>
      <c r="P12" s="112" t="s">
        <v>545</v>
      </c>
    </row>
    <row r="13" spans="1:16" s="24" customFormat="1" ht="29.25" customHeight="1" x14ac:dyDescent="0.2">
      <c r="A13" s="116"/>
      <c r="B13" s="116"/>
      <c r="C13" s="116"/>
      <c r="D13" s="121"/>
      <c r="E13" s="116"/>
      <c r="F13" s="116"/>
      <c r="G13" s="100" t="s">
        <v>23</v>
      </c>
      <c r="H13" s="100" t="s">
        <v>7</v>
      </c>
      <c r="I13" s="100" t="s">
        <v>23</v>
      </c>
      <c r="J13" s="100" t="s">
        <v>7</v>
      </c>
      <c r="K13" s="116"/>
      <c r="L13" s="116"/>
      <c r="M13" s="116"/>
      <c r="N13" s="112"/>
      <c r="O13" s="112"/>
      <c r="P13" s="112"/>
    </row>
    <row r="14" spans="1:16" s="24" customFormat="1" x14ac:dyDescent="0.25">
      <c r="A14" s="12">
        <v>1</v>
      </c>
      <c r="B14" s="111" t="s">
        <v>573</v>
      </c>
      <c r="C14" s="101" t="s">
        <v>40</v>
      </c>
      <c r="D14" s="83">
        <v>36698</v>
      </c>
      <c r="E14" s="14">
        <v>96</v>
      </c>
      <c r="F14" s="14">
        <v>96</v>
      </c>
      <c r="G14" s="14">
        <v>96</v>
      </c>
      <c r="H14" s="20" t="str">
        <f>IF(G14&gt;=90,"Xuất sắc",IF(G14&gt;=80,"Tốt", IF(G14&gt;=65,"Khá",IF(G14&gt;=50,"Trung bình", IF(G14&gt;=35, "Yếu", "Kém")))))</f>
        <v>Xuất sắc</v>
      </c>
      <c r="I14" s="14">
        <v>96</v>
      </c>
      <c r="J14" s="21" t="str">
        <f>IF(I14&gt;=90,"Xuất sắc",IF(I14&gt;=80,"Tốt", IF(I14&gt;=65,"Khá",IF(I14&gt;=50,"Trung bình", IF(I14&gt;=35, "Yếu", "Kém")))))</f>
        <v>Xuất sắc</v>
      </c>
      <c r="K14" s="28"/>
      <c r="L14" s="29"/>
      <c r="M14" s="20" t="e">
        <v>#N/A</v>
      </c>
      <c r="N14" s="20"/>
      <c r="O14" s="20"/>
      <c r="P14" s="20"/>
    </row>
    <row r="15" spans="1:16" x14ac:dyDescent="0.25">
      <c r="A15" s="14">
        <v>2</v>
      </c>
      <c r="B15" s="111" t="s">
        <v>574</v>
      </c>
      <c r="C15" s="80" t="s">
        <v>93</v>
      </c>
      <c r="D15" s="83">
        <v>36879</v>
      </c>
      <c r="E15" s="14">
        <v>96</v>
      </c>
      <c r="F15" s="14">
        <v>96</v>
      </c>
      <c r="G15" s="14">
        <v>96</v>
      </c>
      <c r="H15" s="20" t="str">
        <f>IF(G15&gt;=90,"Xuất sắc",IF(G15&gt;=80,"Tốt", IF(G15&gt;=65,"Khá",IF(G15&gt;=50,"Trung bình", IF(G15&gt;=35, "Yếu", "Kém")))))</f>
        <v>Xuất sắc</v>
      </c>
      <c r="I15" s="14">
        <v>96</v>
      </c>
      <c r="J15" s="21" t="str">
        <f>IF(I15&gt;=90,"Xuất sắc",IF(I15&gt;=80,"Tốt", IF(I15&gt;=65,"Khá",IF(I15&gt;=50,"Trung bình", IF(I15&gt;=35, "Yếu", "Kém")))))</f>
        <v>Xuất sắc</v>
      </c>
      <c r="K15" s="12"/>
      <c r="L15" s="13"/>
      <c r="M15" s="20" t="s">
        <v>563</v>
      </c>
      <c r="N15" s="72"/>
      <c r="O15" s="72"/>
      <c r="P15" s="72"/>
    </row>
    <row r="16" spans="1:16" s="24" customFormat="1" x14ac:dyDescent="0.25">
      <c r="A16" s="12">
        <v>3</v>
      </c>
      <c r="B16" s="111" t="s">
        <v>575</v>
      </c>
      <c r="C16" s="80" t="s">
        <v>94</v>
      </c>
      <c r="D16" s="83">
        <v>36631</v>
      </c>
      <c r="E16" s="14">
        <v>96</v>
      </c>
      <c r="F16" s="14">
        <v>96</v>
      </c>
      <c r="G16" s="14">
        <v>96</v>
      </c>
      <c r="H16" s="20" t="str">
        <f t="shared" ref="H16:H59" si="0">IF(G16&gt;=90,"Xuất sắc",IF(G16&gt;=80,"Tốt", IF(G16&gt;=65,"Khá",IF(G16&gt;=50,"Trung bình", IF(G16&gt;=35, "Yếu", "Kém")))))</f>
        <v>Xuất sắc</v>
      </c>
      <c r="I16" s="14">
        <v>96</v>
      </c>
      <c r="J16" s="21" t="str">
        <f t="shared" ref="J16:J59" si="1">IF(I16&gt;=90,"Xuất sắc",IF(I16&gt;=80,"Tốt", IF(I16&gt;=65,"Khá",IF(I16&gt;=50,"Trung bình", IF(I16&gt;=35, "Yếu", "Kém")))))</f>
        <v>Xuất sắc</v>
      </c>
      <c r="K16" s="28"/>
      <c r="L16" s="29"/>
      <c r="M16" s="20" t="s">
        <v>563</v>
      </c>
      <c r="N16" s="20"/>
      <c r="O16" s="20"/>
      <c r="P16" s="20"/>
    </row>
    <row r="17" spans="1:16" s="24" customFormat="1" x14ac:dyDescent="0.25">
      <c r="A17" s="12">
        <v>4</v>
      </c>
      <c r="B17" s="111" t="s">
        <v>576</v>
      </c>
      <c r="C17" s="80" t="s">
        <v>65</v>
      </c>
      <c r="D17" s="83">
        <v>36850</v>
      </c>
      <c r="E17" s="14">
        <v>94</v>
      </c>
      <c r="F17" s="14">
        <v>94</v>
      </c>
      <c r="G17" s="14">
        <v>94</v>
      </c>
      <c r="H17" s="20" t="str">
        <f t="shared" si="0"/>
        <v>Xuất sắc</v>
      </c>
      <c r="I17" s="14">
        <v>94</v>
      </c>
      <c r="J17" s="21" t="str">
        <f t="shared" si="1"/>
        <v>Xuất sắc</v>
      </c>
      <c r="K17" s="30"/>
      <c r="L17" s="31"/>
      <c r="M17" s="20" t="e">
        <v>#N/A</v>
      </c>
      <c r="N17" s="20"/>
      <c r="O17" s="20"/>
      <c r="P17" s="20"/>
    </row>
    <row r="18" spans="1:16" s="24" customFormat="1" x14ac:dyDescent="0.25">
      <c r="A18" s="14">
        <v>5</v>
      </c>
      <c r="B18" s="111" t="s">
        <v>577</v>
      </c>
      <c r="C18" s="80" t="s">
        <v>95</v>
      </c>
      <c r="D18" s="83">
        <v>36527</v>
      </c>
      <c r="E18" s="14">
        <v>92</v>
      </c>
      <c r="F18" s="14">
        <v>92</v>
      </c>
      <c r="G18" s="14">
        <v>82</v>
      </c>
      <c r="H18" s="20" t="str">
        <f t="shared" si="0"/>
        <v>Tốt</v>
      </c>
      <c r="I18" s="14">
        <v>82</v>
      </c>
      <c r="J18" s="21" t="str">
        <f t="shared" si="1"/>
        <v>Tốt</v>
      </c>
      <c r="K18" s="28"/>
      <c r="L18" s="29"/>
      <c r="M18" s="20" t="e">
        <v>#N/A</v>
      </c>
      <c r="N18" s="20"/>
      <c r="O18" s="20"/>
      <c r="P18" s="20"/>
    </row>
    <row r="19" spans="1:16" s="24" customFormat="1" x14ac:dyDescent="0.25">
      <c r="A19" s="12">
        <v>6</v>
      </c>
      <c r="B19" s="111" t="s">
        <v>578</v>
      </c>
      <c r="C19" s="80" t="s">
        <v>96</v>
      </c>
      <c r="D19" s="83">
        <v>36686</v>
      </c>
      <c r="E19" s="14">
        <v>90</v>
      </c>
      <c r="F19" s="14">
        <v>90</v>
      </c>
      <c r="G19" s="14">
        <v>90</v>
      </c>
      <c r="H19" s="20" t="str">
        <f t="shared" si="0"/>
        <v>Xuất sắc</v>
      </c>
      <c r="I19" s="14">
        <v>90</v>
      </c>
      <c r="J19" s="21" t="str">
        <f t="shared" si="1"/>
        <v>Xuất sắc</v>
      </c>
      <c r="K19" s="28"/>
      <c r="L19" s="29"/>
      <c r="M19" s="20" t="s">
        <v>563</v>
      </c>
      <c r="N19" s="20"/>
      <c r="O19" s="20"/>
      <c r="P19" s="20"/>
    </row>
    <row r="20" spans="1:16" s="24" customFormat="1" x14ac:dyDescent="0.25">
      <c r="A20" s="12">
        <v>7</v>
      </c>
      <c r="B20" s="111" t="s">
        <v>579</v>
      </c>
      <c r="C20" s="80" t="s">
        <v>97</v>
      </c>
      <c r="D20" s="83">
        <v>36819</v>
      </c>
      <c r="E20" s="14">
        <v>90</v>
      </c>
      <c r="F20" s="14">
        <v>90</v>
      </c>
      <c r="G20" s="14">
        <v>90</v>
      </c>
      <c r="H20" s="20" t="str">
        <f t="shared" si="0"/>
        <v>Xuất sắc</v>
      </c>
      <c r="I20" s="14">
        <v>90</v>
      </c>
      <c r="J20" s="21" t="str">
        <f t="shared" si="1"/>
        <v>Xuất sắc</v>
      </c>
      <c r="K20" s="28"/>
      <c r="L20" s="29"/>
      <c r="M20" s="20" t="s">
        <v>563</v>
      </c>
      <c r="N20" s="20"/>
      <c r="O20" s="20"/>
      <c r="P20" s="20"/>
    </row>
    <row r="21" spans="1:16" s="24" customFormat="1" x14ac:dyDescent="0.25">
      <c r="A21" s="14">
        <v>8</v>
      </c>
      <c r="B21" s="111" t="s">
        <v>580</v>
      </c>
      <c r="C21" s="80" t="s">
        <v>33</v>
      </c>
      <c r="D21" s="83">
        <v>36651</v>
      </c>
      <c r="E21" s="14">
        <v>90</v>
      </c>
      <c r="F21" s="14">
        <v>90</v>
      </c>
      <c r="G21" s="14">
        <v>80</v>
      </c>
      <c r="H21" s="20" t="str">
        <f t="shared" si="0"/>
        <v>Tốt</v>
      </c>
      <c r="I21" s="14">
        <v>80</v>
      </c>
      <c r="J21" s="21" t="str">
        <f t="shared" si="1"/>
        <v>Tốt</v>
      </c>
      <c r="K21" s="28"/>
      <c r="L21" s="29"/>
      <c r="M21" s="20" t="e">
        <v>#N/A</v>
      </c>
      <c r="N21" s="20"/>
      <c r="O21" s="20"/>
      <c r="P21" s="20"/>
    </row>
    <row r="22" spans="1:16" s="24" customFormat="1" x14ac:dyDescent="0.25">
      <c r="A22" s="12">
        <v>9</v>
      </c>
      <c r="B22" s="111" t="s">
        <v>581</v>
      </c>
      <c r="C22" s="80" t="s">
        <v>98</v>
      </c>
      <c r="D22" s="83">
        <v>36842</v>
      </c>
      <c r="E22" s="14">
        <v>90</v>
      </c>
      <c r="F22" s="14">
        <v>90</v>
      </c>
      <c r="G22" s="14">
        <v>90</v>
      </c>
      <c r="H22" s="20" t="str">
        <f t="shared" si="0"/>
        <v>Xuất sắc</v>
      </c>
      <c r="I22" s="14">
        <v>90</v>
      </c>
      <c r="J22" s="21" t="str">
        <f t="shared" si="1"/>
        <v>Xuất sắc</v>
      </c>
      <c r="K22" s="28"/>
      <c r="L22" s="29"/>
      <c r="M22" s="20" t="s">
        <v>563</v>
      </c>
      <c r="N22" s="20"/>
      <c r="O22" s="20"/>
      <c r="P22" s="20"/>
    </row>
    <row r="23" spans="1:16" s="24" customFormat="1" x14ac:dyDescent="0.25">
      <c r="A23" s="12">
        <v>10</v>
      </c>
      <c r="B23" s="111" t="s">
        <v>582</v>
      </c>
      <c r="C23" s="80" t="s">
        <v>99</v>
      </c>
      <c r="D23" s="83">
        <v>36614</v>
      </c>
      <c r="E23" s="14">
        <v>90</v>
      </c>
      <c r="F23" s="14">
        <v>90</v>
      </c>
      <c r="G23" s="14">
        <v>90</v>
      </c>
      <c r="H23" s="20" t="str">
        <f t="shared" si="0"/>
        <v>Xuất sắc</v>
      </c>
      <c r="I23" s="14">
        <v>90</v>
      </c>
      <c r="J23" s="21" t="str">
        <f t="shared" si="1"/>
        <v>Xuất sắc</v>
      </c>
      <c r="K23" s="14"/>
      <c r="L23" s="13"/>
      <c r="M23" s="20" t="s">
        <v>563</v>
      </c>
      <c r="N23" s="20"/>
      <c r="O23" s="20"/>
      <c r="P23" s="20"/>
    </row>
    <row r="24" spans="1:16" s="24" customFormat="1" x14ac:dyDescent="0.25">
      <c r="A24" s="14">
        <v>11</v>
      </c>
      <c r="B24" s="111" t="s">
        <v>583</v>
      </c>
      <c r="C24" s="80" t="s">
        <v>100</v>
      </c>
      <c r="D24" s="83">
        <v>36649</v>
      </c>
      <c r="E24" s="14">
        <v>90</v>
      </c>
      <c r="F24" s="14">
        <v>90</v>
      </c>
      <c r="G24" s="14">
        <v>80</v>
      </c>
      <c r="H24" s="20" t="str">
        <f t="shared" si="0"/>
        <v>Tốt</v>
      </c>
      <c r="I24" s="14">
        <v>80</v>
      </c>
      <c r="J24" s="21" t="str">
        <f t="shared" si="1"/>
        <v>Tốt</v>
      </c>
      <c r="K24" s="14"/>
      <c r="L24" s="13"/>
      <c r="M24" s="20" t="e">
        <v>#N/A</v>
      </c>
      <c r="N24" s="20"/>
      <c r="O24" s="20"/>
      <c r="P24" s="20"/>
    </row>
    <row r="25" spans="1:16" s="24" customFormat="1" x14ac:dyDescent="0.25">
      <c r="A25" s="12">
        <v>12</v>
      </c>
      <c r="B25" s="111" t="s">
        <v>584</v>
      </c>
      <c r="C25" s="80" t="s">
        <v>101</v>
      </c>
      <c r="D25" s="83">
        <v>36672</v>
      </c>
      <c r="E25" s="14">
        <v>90</v>
      </c>
      <c r="F25" s="14">
        <v>90</v>
      </c>
      <c r="G25" s="14">
        <v>80</v>
      </c>
      <c r="H25" s="20" t="str">
        <f t="shared" si="0"/>
        <v>Tốt</v>
      </c>
      <c r="I25" s="14">
        <v>80</v>
      </c>
      <c r="J25" s="21" t="str">
        <f t="shared" si="1"/>
        <v>Tốt</v>
      </c>
      <c r="K25" s="28"/>
      <c r="L25" s="29"/>
      <c r="M25" s="20" t="e">
        <v>#N/A</v>
      </c>
      <c r="N25" s="20"/>
      <c r="O25" s="20"/>
      <c r="P25" s="20"/>
    </row>
    <row r="26" spans="1:16" s="24" customFormat="1" x14ac:dyDescent="0.25">
      <c r="A26" s="12">
        <v>13</v>
      </c>
      <c r="B26" s="111" t="s">
        <v>585</v>
      </c>
      <c r="C26" s="80" t="s">
        <v>102</v>
      </c>
      <c r="D26" s="83">
        <v>36739</v>
      </c>
      <c r="E26" s="14">
        <v>90</v>
      </c>
      <c r="F26" s="14">
        <v>90</v>
      </c>
      <c r="G26" s="14">
        <v>90</v>
      </c>
      <c r="H26" s="20" t="str">
        <f t="shared" si="0"/>
        <v>Xuất sắc</v>
      </c>
      <c r="I26" s="14">
        <v>90</v>
      </c>
      <c r="J26" s="21" t="str">
        <f t="shared" si="1"/>
        <v>Xuất sắc</v>
      </c>
      <c r="K26" s="28"/>
      <c r="L26" s="29"/>
      <c r="M26" s="20" t="s">
        <v>566</v>
      </c>
      <c r="N26" s="20"/>
      <c r="O26" s="20"/>
      <c r="P26" s="20"/>
    </row>
    <row r="27" spans="1:16" s="24" customFormat="1" x14ac:dyDescent="0.25">
      <c r="A27" s="14">
        <v>14</v>
      </c>
      <c r="B27" s="111" t="s">
        <v>586</v>
      </c>
      <c r="C27" s="80" t="s">
        <v>103</v>
      </c>
      <c r="D27" s="83">
        <v>36784</v>
      </c>
      <c r="E27" s="14">
        <v>90</v>
      </c>
      <c r="F27" s="14">
        <v>90</v>
      </c>
      <c r="G27" s="14">
        <v>80</v>
      </c>
      <c r="H27" s="20" t="str">
        <f t="shared" si="0"/>
        <v>Tốt</v>
      </c>
      <c r="I27" s="14">
        <v>80</v>
      </c>
      <c r="J27" s="21" t="str">
        <f t="shared" si="1"/>
        <v>Tốt</v>
      </c>
      <c r="K27" s="28"/>
      <c r="L27" s="29"/>
      <c r="M27" s="20" t="e">
        <v>#N/A</v>
      </c>
      <c r="N27" s="20"/>
      <c r="O27" s="20"/>
      <c r="P27" s="20"/>
    </row>
    <row r="28" spans="1:16" s="24" customFormat="1" x14ac:dyDescent="0.25">
      <c r="A28" s="12">
        <v>15</v>
      </c>
      <c r="B28" s="111" t="s">
        <v>587</v>
      </c>
      <c r="C28" s="80" t="s">
        <v>104</v>
      </c>
      <c r="D28" s="83">
        <v>36526</v>
      </c>
      <c r="E28" s="14">
        <v>85</v>
      </c>
      <c r="F28" s="14">
        <v>85</v>
      </c>
      <c r="G28" s="14">
        <v>85</v>
      </c>
      <c r="H28" s="20" t="str">
        <f t="shared" si="0"/>
        <v>Tốt</v>
      </c>
      <c r="I28" s="14">
        <v>85</v>
      </c>
      <c r="J28" s="21" t="str">
        <f t="shared" si="1"/>
        <v>Tốt</v>
      </c>
      <c r="K28" s="28"/>
      <c r="L28" s="29"/>
      <c r="M28" s="20" t="e">
        <v>#N/A</v>
      </c>
      <c r="N28" s="20"/>
      <c r="O28" s="20"/>
      <c r="P28" s="20"/>
    </row>
    <row r="29" spans="1:16" s="24" customFormat="1" x14ac:dyDescent="0.25">
      <c r="A29" s="12">
        <v>16</v>
      </c>
      <c r="B29" s="111" t="s">
        <v>588</v>
      </c>
      <c r="C29" s="80" t="s">
        <v>105</v>
      </c>
      <c r="D29" s="83">
        <v>36784</v>
      </c>
      <c r="E29" s="14">
        <v>0</v>
      </c>
      <c r="F29" s="14">
        <v>0</v>
      </c>
      <c r="G29" s="14">
        <v>0</v>
      </c>
      <c r="H29" s="20" t="str">
        <f t="shared" si="0"/>
        <v>Kém</v>
      </c>
      <c r="I29" s="14">
        <v>0</v>
      </c>
      <c r="J29" s="21" t="str">
        <f t="shared" si="1"/>
        <v>Kém</v>
      </c>
      <c r="K29" s="14"/>
      <c r="L29" s="13"/>
      <c r="M29" s="20" t="e">
        <v>#N/A</v>
      </c>
      <c r="N29" s="20"/>
      <c r="O29" s="20"/>
      <c r="P29" s="20"/>
    </row>
    <row r="30" spans="1:16" s="24" customFormat="1" x14ac:dyDescent="0.25">
      <c r="A30" s="14">
        <v>17</v>
      </c>
      <c r="B30" s="111" t="s">
        <v>589</v>
      </c>
      <c r="C30" s="80" t="s">
        <v>34</v>
      </c>
      <c r="D30" s="83">
        <v>36486</v>
      </c>
      <c r="E30" s="14">
        <v>100</v>
      </c>
      <c r="F30" s="14">
        <v>100</v>
      </c>
      <c r="G30" s="14">
        <v>100</v>
      </c>
      <c r="H30" s="20" t="str">
        <f t="shared" si="0"/>
        <v>Xuất sắc</v>
      </c>
      <c r="I30" s="14">
        <v>100</v>
      </c>
      <c r="J30" s="21" t="str">
        <f t="shared" si="1"/>
        <v>Xuất sắc</v>
      </c>
      <c r="K30" s="14"/>
      <c r="L30" s="13"/>
      <c r="M30" s="20" t="s">
        <v>563</v>
      </c>
      <c r="N30" s="20"/>
      <c r="O30" s="20"/>
      <c r="P30" s="20"/>
    </row>
    <row r="31" spans="1:16" s="24" customFormat="1" x14ac:dyDescent="0.25">
      <c r="A31" s="12">
        <v>18</v>
      </c>
      <c r="B31" s="111" t="s">
        <v>590</v>
      </c>
      <c r="C31" s="80" t="s">
        <v>83</v>
      </c>
      <c r="D31" s="83">
        <v>36791</v>
      </c>
      <c r="E31" s="14">
        <v>90</v>
      </c>
      <c r="F31" s="14">
        <v>90</v>
      </c>
      <c r="G31" s="14">
        <v>80</v>
      </c>
      <c r="H31" s="20" t="str">
        <f t="shared" si="0"/>
        <v>Tốt</v>
      </c>
      <c r="I31" s="14">
        <v>80</v>
      </c>
      <c r="J31" s="21" t="str">
        <f t="shared" si="1"/>
        <v>Tốt</v>
      </c>
      <c r="K31" s="28"/>
      <c r="L31" s="29"/>
      <c r="M31" s="20" t="e">
        <v>#N/A</v>
      </c>
      <c r="N31" s="20"/>
      <c r="O31" s="20"/>
      <c r="P31" s="20"/>
    </row>
    <row r="32" spans="1:16" s="24" customFormat="1" x14ac:dyDescent="0.25">
      <c r="A32" s="12">
        <v>19</v>
      </c>
      <c r="B32" s="111" t="s">
        <v>591</v>
      </c>
      <c r="C32" s="80" t="s">
        <v>106</v>
      </c>
      <c r="D32" s="83">
        <v>36735</v>
      </c>
      <c r="E32" s="14">
        <v>90</v>
      </c>
      <c r="F32" s="14">
        <v>90</v>
      </c>
      <c r="G32" s="14">
        <v>80</v>
      </c>
      <c r="H32" s="20" t="str">
        <f t="shared" si="0"/>
        <v>Tốt</v>
      </c>
      <c r="I32" s="14">
        <v>80</v>
      </c>
      <c r="J32" s="21" t="str">
        <f t="shared" si="1"/>
        <v>Tốt</v>
      </c>
      <c r="K32" s="28"/>
      <c r="L32" s="29"/>
      <c r="M32" s="20" t="e">
        <v>#N/A</v>
      </c>
      <c r="N32" s="20"/>
      <c r="O32" s="20"/>
      <c r="P32" s="20"/>
    </row>
    <row r="33" spans="1:16" s="24" customFormat="1" x14ac:dyDescent="0.25">
      <c r="A33" s="14">
        <v>20</v>
      </c>
      <c r="B33" s="111" t="s">
        <v>592</v>
      </c>
      <c r="C33" s="80" t="s">
        <v>80</v>
      </c>
      <c r="D33" s="83">
        <v>36779</v>
      </c>
      <c r="E33" s="14">
        <v>0</v>
      </c>
      <c r="F33" s="14">
        <v>0</v>
      </c>
      <c r="G33" s="14">
        <v>0</v>
      </c>
      <c r="H33" s="20" t="str">
        <f t="shared" si="0"/>
        <v>Kém</v>
      </c>
      <c r="I33" s="14">
        <v>0</v>
      </c>
      <c r="J33" s="21" t="str">
        <f t="shared" si="1"/>
        <v>Kém</v>
      </c>
      <c r="K33" s="28"/>
      <c r="L33" s="29"/>
      <c r="M33" s="20" t="e">
        <v>#N/A</v>
      </c>
      <c r="N33" s="20"/>
      <c r="O33" s="20"/>
      <c r="P33" s="20"/>
    </row>
    <row r="34" spans="1:16" s="24" customFormat="1" x14ac:dyDescent="0.25">
      <c r="A34" s="12">
        <v>21</v>
      </c>
      <c r="B34" s="111" t="s">
        <v>593</v>
      </c>
      <c r="C34" s="80" t="s">
        <v>396</v>
      </c>
      <c r="D34" s="83">
        <v>36825</v>
      </c>
      <c r="E34" s="14">
        <v>0</v>
      </c>
      <c r="F34" s="14">
        <v>0</v>
      </c>
      <c r="G34" s="14">
        <v>0</v>
      </c>
      <c r="H34" s="20" t="str">
        <f t="shared" si="0"/>
        <v>Kém</v>
      </c>
      <c r="I34" s="14">
        <v>0</v>
      </c>
      <c r="J34" s="21" t="str">
        <f t="shared" si="1"/>
        <v>Kém</v>
      </c>
      <c r="K34" s="28"/>
      <c r="L34" s="29"/>
      <c r="M34" s="20" t="e">
        <v>#N/A</v>
      </c>
      <c r="N34" s="20"/>
      <c r="O34" s="20"/>
      <c r="P34" s="20"/>
    </row>
    <row r="35" spans="1:16" s="24" customFormat="1" x14ac:dyDescent="0.25">
      <c r="A35" s="12">
        <v>22</v>
      </c>
      <c r="B35" s="111" t="s">
        <v>594</v>
      </c>
      <c r="C35" s="80" t="s">
        <v>107</v>
      </c>
      <c r="D35" s="83">
        <v>36769</v>
      </c>
      <c r="E35" s="14">
        <v>80</v>
      </c>
      <c r="F35" s="14">
        <v>80</v>
      </c>
      <c r="G35" s="14">
        <v>80</v>
      </c>
      <c r="H35" s="20" t="str">
        <f t="shared" si="0"/>
        <v>Tốt</v>
      </c>
      <c r="I35" s="14">
        <v>80</v>
      </c>
      <c r="J35" s="21" t="str">
        <f t="shared" si="1"/>
        <v>Tốt</v>
      </c>
      <c r="K35" s="28"/>
      <c r="L35" s="29"/>
      <c r="M35" s="20" t="e">
        <v>#N/A</v>
      </c>
      <c r="N35" s="20"/>
      <c r="O35" s="20"/>
      <c r="P35" s="20"/>
    </row>
    <row r="36" spans="1:16" s="24" customFormat="1" x14ac:dyDescent="0.25">
      <c r="A36" s="14">
        <v>23</v>
      </c>
      <c r="B36" s="111" t="s">
        <v>595</v>
      </c>
      <c r="C36" s="80" t="s">
        <v>108</v>
      </c>
      <c r="D36" s="83">
        <v>36761</v>
      </c>
      <c r="E36" s="14">
        <v>90</v>
      </c>
      <c r="F36" s="14">
        <v>90</v>
      </c>
      <c r="G36" s="14">
        <v>80</v>
      </c>
      <c r="H36" s="20" t="str">
        <f t="shared" si="0"/>
        <v>Tốt</v>
      </c>
      <c r="I36" s="14">
        <v>80</v>
      </c>
      <c r="J36" s="21" t="str">
        <f t="shared" si="1"/>
        <v>Tốt</v>
      </c>
      <c r="K36" s="14"/>
      <c r="L36" s="13"/>
      <c r="M36" s="20" t="e">
        <v>#N/A</v>
      </c>
      <c r="N36" s="20"/>
      <c r="O36" s="20"/>
      <c r="P36" s="20"/>
    </row>
    <row r="37" spans="1:16" s="24" customFormat="1" x14ac:dyDescent="0.25">
      <c r="A37" s="12">
        <v>24</v>
      </c>
      <c r="B37" s="111" t="s">
        <v>596</v>
      </c>
      <c r="C37" s="80" t="s">
        <v>109</v>
      </c>
      <c r="D37" s="83">
        <v>36711</v>
      </c>
      <c r="E37" s="14">
        <v>90</v>
      </c>
      <c r="F37" s="14">
        <v>90</v>
      </c>
      <c r="G37" s="14">
        <v>80</v>
      </c>
      <c r="H37" s="20" t="str">
        <f t="shared" si="0"/>
        <v>Tốt</v>
      </c>
      <c r="I37" s="14">
        <v>80</v>
      </c>
      <c r="J37" s="21" t="str">
        <f t="shared" si="1"/>
        <v>Tốt</v>
      </c>
      <c r="K37" s="28"/>
      <c r="L37" s="29"/>
      <c r="M37" s="20" t="e">
        <v>#N/A</v>
      </c>
      <c r="N37" s="20"/>
      <c r="O37" s="20"/>
      <c r="P37" s="20"/>
    </row>
    <row r="38" spans="1:16" s="24" customFormat="1" x14ac:dyDescent="0.25">
      <c r="A38" s="12">
        <v>25</v>
      </c>
      <c r="B38" s="111" t="s">
        <v>597</v>
      </c>
      <c r="C38" s="80" t="s">
        <v>110</v>
      </c>
      <c r="D38" s="83">
        <v>36685</v>
      </c>
      <c r="E38" s="14">
        <v>90</v>
      </c>
      <c r="F38" s="14">
        <v>90</v>
      </c>
      <c r="G38" s="14">
        <v>90</v>
      </c>
      <c r="H38" s="20" t="str">
        <f t="shared" si="0"/>
        <v>Xuất sắc</v>
      </c>
      <c r="I38" s="14">
        <v>90</v>
      </c>
      <c r="J38" s="21" t="str">
        <f t="shared" si="1"/>
        <v>Xuất sắc</v>
      </c>
      <c r="K38" s="28"/>
      <c r="L38" s="29"/>
      <c r="M38" s="20" t="s">
        <v>563</v>
      </c>
      <c r="N38" s="20"/>
      <c r="O38" s="20"/>
      <c r="P38" s="20"/>
    </row>
    <row r="39" spans="1:16" s="24" customFormat="1" x14ac:dyDescent="0.25">
      <c r="A39" s="14">
        <v>26</v>
      </c>
      <c r="B39" s="111" t="s">
        <v>598</v>
      </c>
      <c r="C39" s="80" t="s">
        <v>519</v>
      </c>
      <c r="D39" s="83">
        <v>36319</v>
      </c>
      <c r="E39" s="14">
        <v>90</v>
      </c>
      <c r="F39" s="14">
        <v>90</v>
      </c>
      <c r="G39" s="14">
        <v>80</v>
      </c>
      <c r="H39" s="20" t="str">
        <f t="shared" si="0"/>
        <v>Tốt</v>
      </c>
      <c r="I39" s="14">
        <v>80</v>
      </c>
      <c r="J39" s="21" t="str">
        <f t="shared" si="1"/>
        <v>Tốt</v>
      </c>
      <c r="K39" s="28"/>
      <c r="L39" s="29"/>
      <c r="M39" s="20" t="e">
        <v>#N/A</v>
      </c>
      <c r="N39" s="20"/>
      <c r="O39" s="20"/>
      <c r="P39" s="20"/>
    </row>
    <row r="40" spans="1:16" s="24" customFormat="1" x14ac:dyDescent="0.25">
      <c r="A40" s="12">
        <v>27</v>
      </c>
      <c r="B40" s="111" t="s">
        <v>599</v>
      </c>
      <c r="C40" s="80" t="s">
        <v>111</v>
      </c>
      <c r="D40" s="83">
        <v>36562</v>
      </c>
      <c r="E40" s="14">
        <v>90</v>
      </c>
      <c r="F40" s="14">
        <v>90</v>
      </c>
      <c r="G40" s="14">
        <v>80</v>
      </c>
      <c r="H40" s="20" t="str">
        <f t="shared" si="0"/>
        <v>Tốt</v>
      </c>
      <c r="I40" s="14">
        <v>80</v>
      </c>
      <c r="J40" s="21" t="str">
        <f t="shared" si="1"/>
        <v>Tốt</v>
      </c>
      <c r="K40" s="28"/>
      <c r="L40" s="29"/>
      <c r="M40" s="20" t="e">
        <v>#N/A</v>
      </c>
      <c r="N40" s="20"/>
      <c r="O40" s="20"/>
      <c r="P40" s="20"/>
    </row>
    <row r="41" spans="1:16" s="24" customFormat="1" x14ac:dyDescent="0.25">
      <c r="A41" s="12">
        <v>28</v>
      </c>
      <c r="B41" s="111" t="s">
        <v>600</v>
      </c>
      <c r="C41" s="80" t="s">
        <v>112</v>
      </c>
      <c r="D41" s="83">
        <v>36565</v>
      </c>
      <c r="E41" s="14">
        <v>85</v>
      </c>
      <c r="F41" s="14">
        <v>85</v>
      </c>
      <c r="G41" s="14">
        <v>80</v>
      </c>
      <c r="H41" s="20" t="str">
        <f t="shared" si="0"/>
        <v>Tốt</v>
      </c>
      <c r="I41" s="14">
        <v>80</v>
      </c>
      <c r="J41" s="21" t="str">
        <f t="shared" si="1"/>
        <v>Tốt</v>
      </c>
      <c r="K41" s="14"/>
      <c r="L41" s="13"/>
      <c r="M41" s="20" t="e">
        <v>#N/A</v>
      </c>
      <c r="N41" s="20"/>
      <c r="O41" s="20"/>
      <c r="P41" s="20"/>
    </row>
    <row r="42" spans="1:16" s="24" customFormat="1" x14ac:dyDescent="0.25">
      <c r="A42" s="14">
        <v>29</v>
      </c>
      <c r="B42" s="111" t="s">
        <v>601</v>
      </c>
      <c r="C42" s="80" t="s">
        <v>42</v>
      </c>
      <c r="D42" s="83">
        <v>36806</v>
      </c>
      <c r="E42" s="14">
        <v>90</v>
      </c>
      <c r="F42" s="14">
        <v>90</v>
      </c>
      <c r="G42" s="14">
        <v>80</v>
      </c>
      <c r="H42" s="20" t="str">
        <f t="shared" si="0"/>
        <v>Tốt</v>
      </c>
      <c r="I42" s="14">
        <v>80</v>
      </c>
      <c r="J42" s="21" t="str">
        <f t="shared" si="1"/>
        <v>Tốt</v>
      </c>
      <c r="K42" s="14"/>
      <c r="L42" s="13"/>
      <c r="M42" s="20" t="e">
        <v>#N/A</v>
      </c>
      <c r="N42" s="20"/>
      <c r="O42" s="20"/>
      <c r="P42" s="20"/>
    </row>
    <row r="43" spans="1:16" s="24" customFormat="1" x14ac:dyDescent="0.25">
      <c r="A43" s="12">
        <v>30</v>
      </c>
      <c r="B43" s="111" t="s">
        <v>602</v>
      </c>
      <c r="C43" s="80" t="s">
        <v>52</v>
      </c>
      <c r="D43" s="83">
        <v>36707</v>
      </c>
      <c r="E43" s="14">
        <v>90</v>
      </c>
      <c r="F43" s="14">
        <v>90</v>
      </c>
      <c r="G43" s="14">
        <v>90</v>
      </c>
      <c r="H43" s="20" t="str">
        <f t="shared" si="0"/>
        <v>Xuất sắc</v>
      </c>
      <c r="I43" s="14">
        <v>90</v>
      </c>
      <c r="J43" s="21" t="str">
        <f t="shared" si="1"/>
        <v>Xuất sắc</v>
      </c>
      <c r="K43" s="28"/>
      <c r="L43" s="29"/>
      <c r="M43" s="20" t="s">
        <v>563</v>
      </c>
      <c r="N43" s="20"/>
      <c r="O43" s="20"/>
      <c r="P43" s="20"/>
    </row>
    <row r="44" spans="1:16" s="24" customFormat="1" x14ac:dyDescent="0.25">
      <c r="A44" s="12">
        <v>31</v>
      </c>
      <c r="B44" s="111" t="s">
        <v>603</v>
      </c>
      <c r="C44" s="80" t="s">
        <v>113</v>
      </c>
      <c r="D44" s="83">
        <v>36591</v>
      </c>
      <c r="E44" s="14">
        <v>90</v>
      </c>
      <c r="F44" s="14">
        <v>90</v>
      </c>
      <c r="G44" s="14">
        <v>90</v>
      </c>
      <c r="H44" s="20" t="str">
        <f t="shared" si="0"/>
        <v>Xuất sắc</v>
      </c>
      <c r="I44" s="14">
        <v>90</v>
      </c>
      <c r="J44" s="21" t="str">
        <f t="shared" si="1"/>
        <v>Xuất sắc</v>
      </c>
      <c r="K44" s="28"/>
      <c r="L44" s="29"/>
      <c r="M44" s="20" t="s">
        <v>563</v>
      </c>
      <c r="N44" s="20"/>
      <c r="O44" s="20"/>
      <c r="P44" s="20"/>
    </row>
    <row r="45" spans="1:16" s="24" customFormat="1" x14ac:dyDescent="0.25">
      <c r="A45" s="14">
        <v>32</v>
      </c>
      <c r="B45" s="111" t="s">
        <v>604</v>
      </c>
      <c r="C45" s="80" t="s">
        <v>114</v>
      </c>
      <c r="D45" s="83">
        <v>36570</v>
      </c>
      <c r="E45" s="14">
        <v>0</v>
      </c>
      <c r="F45" s="14">
        <v>0</v>
      </c>
      <c r="G45" s="14">
        <v>0</v>
      </c>
      <c r="H45" s="20" t="str">
        <f t="shared" si="0"/>
        <v>Kém</v>
      </c>
      <c r="I45" s="14">
        <v>0</v>
      </c>
      <c r="J45" s="21" t="str">
        <f t="shared" si="1"/>
        <v>Kém</v>
      </c>
      <c r="K45" s="14"/>
      <c r="L45" s="13"/>
      <c r="M45" s="20" t="e">
        <v>#N/A</v>
      </c>
      <c r="N45" s="20"/>
      <c r="O45" s="20"/>
      <c r="P45" s="20"/>
    </row>
    <row r="46" spans="1:16" s="24" customFormat="1" x14ac:dyDescent="0.25">
      <c r="A46" s="12">
        <v>33</v>
      </c>
      <c r="B46" s="111" t="s">
        <v>605</v>
      </c>
      <c r="C46" s="80" t="s">
        <v>115</v>
      </c>
      <c r="D46" s="83">
        <v>36701</v>
      </c>
      <c r="E46" s="14">
        <v>90</v>
      </c>
      <c r="F46" s="14">
        <v>90</v>
      </c>
      <c r="G46" s="14">
        <v>80</v>
      </c>
      <c r="H46" s="20" t="str">
        <f t="shared" si="0"/>
        <v>Tốt</v>
      </c>
      <c r="I46" s="14">
        <v>80</v>
      </c>
      <c r="J46" s="21" t="str">
        <f t="shared" si="1"/>
        <v>Tốt</v>
      </c>
      <c r="K46" s="28"/>
      <c r="L46" s="29"/>
      <c r="M46" s="20" t="e">
        <v>#N/A</v>
      </c>
      <c r="N46" s="20"/>
      <c r="O46" s="20"/>
      <c r="P46" s="20"/>
    </row>
    <row r="47" spans="1:16" s="24" customFormat="1" x14ac:dyDescent="0.25">
      <c r="A47" s="12">
        <v>34</v>
      </c>
      <c r="B47" s="111" t="s">
        <v>606</v>
      </c>
      <c r="C47" s="80" t="s">
        <v>116</v>
      </c>
      <c r="D47" s="83">
        <v>36866</v>
      </c>
      <c r="E47" s="14">
        <v>90</v>
      </c>
      <c r="F47" s="14">
        <v>90</v>
      </c>
      <c r="G47" s="14">
        <v>80</v>
      </c>
      <c r="H47" s="20" t="str">
        <f t="shared" si="0"/>
        <v>Tốt</v>
      </c>
      <c r="I47" s="14">
        <v>80</v>
      </c>
      <c r="J47" s="21" t="str">
        <f t="shared" si="1"/>
        <v>Tốt</v>
      </c>
      <c r="K47" s="28"/>
      <c r="L47" s="29"/>
      <c r="M47" s="20" t="e">
        <v>#N/A</v>
      </c>
      <c r="N47" s="20"/>
      <c r="O47" s="20"/>
      <c r="P47" s="20"/>
    </row>
    <row r="48" spans="1:16" s="24" customFormat="1" x14ac:dyDescent="0.25">
      <c r="A48" s="14">
        <v>35</v>
      </c>
      <c r="B48" s="111" t="s">
        <v>607</v>
      </c>
      <c r="C48" s="80" t="s">
        <v>117</v>
      </c>
      <c r="D48" s="83">
        <v>36613</v>
      </c>
      <c r="E48" s="14">
        <v>90</v>
      </c>
      <c r="F48" s="14">
        <v>90</v>
      </c>
      <c r="G48" s="14">
        <v>80</v>
      </c>
      <c r="H48" s="20" t="str">
        <f t="shared" si="0"/>
        <v>Tốt</v>
      </c>
      <c r="I48" s="14">
        <v>80</v>
      </c>
      <c r="J48" s="21" t="str">
        <f t="shared" si="1"/>
        <v>Tốt</v>
      </c>
      <c r="K48" s="28"/>
      <c r="L48" s="29"/>
      <c r="M48" s="20" t="e">
        <v>#N/A</v>
      </c>
      <c r="N48" s="20"/>
      <c r="O48" s="20"/>
      <c r="P48" s="20"/>
    </row>
    <row r="49" spans="1:16" s="24" customFormat="1" x14ac:dyDescent="0.25">
      <c r="A49" s="12">
        <v>36</v>
      </c>
      <c r="B49" s="111" t="s">
        <v>608</v>
      </c>
      <c r="C49" s="80" t="s">
        <v>74</v>
      </c>
      <c r="D49" s="83">
        <v>36576</v>
      </c>
      <c r="E49" s="14">
        <v>90</v>
      </c>
      <c r="F49" s="14">
        <v>90</v>
      </c>
      <c r="G49" s="14">
        <v>80</v>
      </c>
      <c r="H49" s="20" t="str">
        <f t="shared" si="0"/>
        <v>Tốt</v>
      </c>
      <c r="I49" s="14">
        <v>80</v>
      </c>
      <c r="J49" s="21" t="str">
        <f t="shared" si="1"/>
        <v>Tốt</v>
      </c>
      <c r="K49" s="28"/>
      <c r="L49" s="29"/>
      <c r="M49" s="20" t="e">
        <v>#N/A</v>
      </c>
      <c r="N49" s="20"/>
      <c r="O49" s="20"/>
      <c r="P49" s="20"/>
    </row>
    <row r="50" spans="1:16" s="24" customFormat="1" x14ac:dyDescent="0.25">
      <c r="A50" s="12">
        <v>37</v>
      </c>
      <c r="B50" s="111" t="s">
        <v>609</v>
      </c>
      <c r="C50" s="80" t="s">
        <v>118</v>
      </c>
      <c r="D50" s="83">
        <v>36853</v>
      </c>
      <c r="E50" s="14">
        <v>90</v>
      </c>
      <c r="F50" s="14">
        <v>90</v>
      </c>
      <c r="G50" s="14">
        <v>80</v>
      </c>
      <c r="H50" s="20" t="str">
        <f t="shared" si="0"/>
        <v>Tốt</v>
      </c>
      <c r="I50" s="14">
        <v>80</v>
      </c>
      <c r="J50" s="21" t="str">
        <f t="shared" si="1"/>
        <v>Tốt</v>
      </c>
      <c r="K50" s="28"/>
      <c r="L50" s="29"/>
      <c r="M50" s="20" t="e">
        <v>#N/A</v>
      </c>
      <c r="N50" s="20"/>
      <c r="O50" s="20"/>
      <c r="P50" s="20"/>
    </row>
    <row r="51" spans="1:16" s="24" customFormat="1" x14ac:dyDescent="0.25">
      <c r="A51" s="14">
        <v>38</v>
      </c>
      <c r="B51" s="111" t="s">
        <v>610</v>
      </c>
      <c r="C51" s="80" t="s">
        <v>119</v>
      </c>
      <c r="D51" s="83">
        <v>36669</v>
      </c>
      <c r="E51" s="14">
        <v>90</v>
      </c>
      <c r="F51" s="14">
        <v>90</v>
      </c>
      <c r="G51" s="14">
        <v>80</v>
      </c>
      <c r="H51" s="20" t="str">
        <f t="shared" si="0"/>
        <v>Tốt</v>
      </c>
      <c r="I51" s="14">
        <v>80</v>
      </c>
      <c r="J51" s="21" t="str">
        <f t="shared" si="1"/>
        <v>Tốt</v>
      </c>
      <c r="K51" s="28"/>
      <c r="L51" s="29"/>
      <c r="M51" s="20" t="e">
        <v>#N/A</v>
      </c>
      <c r="N51" s="20"/>
      <c r="O51" s="20"/>
      <c r="P51" s="20"/>
    </row>
    <row r="52" spans="1:16" s="24" customFormat="1" x14ac:dyDescent="0.25">
      <c r="A52" s="12">
        <v>39</v>
      </c>
      <c r="B52" s="111" t="s">
        <v>611</v>
      </c>
      <c r="C52" s="80" t="s">
        <v>120</v>
      </c>
      <c r="D52" s="83">
        <v>36787</v>
      </c>
      <c r="E52" s="14">
        <v>90</v>
      </c>
      <c r="F52" s="14">
        <v>90</v>
      </c>
      <c r="G52" s="14">
        <v>90</v>
      </c>
      <c r="H52" s="20" t="str">
        <f t="shared" si="0"/>
        <v>Xuất sắc</v>
      </c>
      <c r="I52" s="14">
        <v>90</v>
      </c>
      <c r="J52" s="21" t="str">
        <f t="shared" si="1"/>
        <v>Xuất sắc</v>
      </c>
      <c r="K52" s="28"/>
      <c r="L52" s="29"/>
      <c r="M52" s="20" t="s">
        <v>563</v>
      </c>
      <c r="N52" s="20"/>
      <c r="O52" s="20"/>
      <c r="P52" s="20"/>
    </row>
    <row r="53" spans="1:16" s="24" customFormat="1" x14ac:dyDescent="0.25">
      <c r="A53" s="12">
        <v>40</v>
      </c>
      <c r="B53" s="111" t="s">
        <v>612</v>
      </c>
      <c r="C53" s="80" t="s">
        <v>121</v>
      </c>
      <c r="D53" s="83">
        <v>36709</v>
      </c>
      <c r="E53" s="14">
        <v>90</v>
      </c>
      <c r="F53" s="14">
        <v>90</v>
      </c>
      <c r="G53" s="14">
        <v>80</v>
      </c>
      <c r="H53" s="20" t="str">
        <f t="shared" si="0"/>
        <v>Tốt</v>
      </c>
      <c r="I53" s="14">
        <v>80</v>
      </c>
      <c r="J53" s="21" t="str">
        <f t="shared" si="1"/>
        <v>Tốt</v>
      </c>
      <c r="K53" s="14"/>
      <c r="L53" s="13"/>
      <c r="M53" s="20" t="e">
        <v>#N/A</v>
      </c>
      <c r="N53" s="20"/>
      <c r="O53" s="20"/>
      <c r="P53" s="20"/>
    </row>
    <row r="54" spans="1:16" s="24" customFormat="1" x14ac:dyDescent="0.25">
      <c r="A54" s="14">
        <v>41</v>
      </c>
      <c r="B54" s="111" t="s">
        <v>613</v>
      </c>
      <c r="C54" s="80" t="s">
        <v>122</v>
      </c>
      <c r="D54" s="83">
        <v>36860</v>
      </c>
      <c r="E54" s="14">
        <v>90</v>
      </c>
      <c r="F54" s="14">
        <v>90</v>
      </c>
      <c r="G54" s="14">
        <v>80</v>
      </c>
      <c r="H54" s="20" t="str">
        <f t="shared" si="0"/>
        <v>Tốt</v>
      </c>
      <c r="I54" s="14">
        <v>80</v>
      </c>
      <c r="J54" s="21" t="str">
        <f t="shared" si="1"/>
        <v>Tốt</v>
      </c>
      <c r="K54" s="36"/>
      <c r="L54" s="37"/>
      <c r="M54" s="20" t="e">
        <v>#N/A</v>
      </c>
      <c r="N54" s="20"/>
      <c r="O54" s="20"/>
      <c r="P54" s="20"/>
    </row>
    <row r="55" spans="1:16" s="24" customFormat="1" x14ac:dyDescent="0.25">
      <c r="A55" s="12">
        <v>42</v>
      </c>
      <c r="B55" s="111" t="s">
        <v>614</v>
      </c>
      <c r="C55" s="80" t="s">
        <v>123</v>
      </c>
      <c r="D55" s="83">
        <v>36535</v>
      </c>
      <c r="E55" s="14">
        <v>90</v>
      </c>
      <c r="F55" s="14">
        <v>90</v>
      </c>
      <c r="G55" s="14">
        <v>80</v>
      </c>
      <c r="H55" s="20" t="str">
        <f t="shared" si="0"/>
        <v>Tốt</v>
      </c>
      <c r="I55" s="14">
        <v>80</v>
      </c>
      <c r="J55" s="21" t="str">
        <f t="shared" si="1"/>
        <v>Tốt</v>
      </c>
      <c r="K55" s="28"/>
      <c r="L55" s="29"/>
      <c r="M55" s="20" t="e">
        <v>#N/A</v>
      </c>
      <c r="N55" s="20"/>
      <c r="O55" s="20"/>
      <c r="P55" s="20"/>
    </row>
    <row r="56" spans="1:16" s="24" customFormat="1" x14ac:dyDescent="0.25">
      <c r="A56" s="12">
        <v>43</v>
      </c>
      <c r="B56" s="111" t="s">
        <v>615</v>
      </c>
      <c r="C56" s="80" t="s">
        <v>32</v>
      </c>
      <c r="D56" s="83">
        <v>36874</v>
      </c>
      <c r="E56" s="14">
        <v>90</v>
      </c>
      <c r="F56" s="14">
        <v>90</v>
      </c>
      <c r="G56" s="14">
        <v>80</v>
      </c>
      <c r="H56" s="20" t="str">
        <f t="shared" si="0"/>
        <v>Tốt</v>
      </c>
      <c r="I56" s="14">
        <v>80</v>
      </c>
      <c r="J56" s="21" t="str">
        <f t="shared" si="1"/>
        <v>Tốt</v>
      </c>
      <c r="K56" s="36"/>
      <c r="L56" s="37"/>
      <c r="M56" s="20" t="e">
        <v>#N/A</v>
      </c>
      <c r="N56" s="20"/>
      <c r="O56" s="20"/>
      <c r="P56" s="20"/>
    </row>
    <row r="57" spans="1:16" s="24" customFormat="1" x14ac:dyDescent="0.25">
      <c r="A57" s="14">
        <v>44</v>
      </c>
      <c r="B57" s="111" t="s">
        <v>616</v>
      </c>
      <c r="C57" s="80" t="s">
        <v>44</v>
      </c>
      <c r="D57" s="83">
        <v>36615</v>
      </c>
      <c r="E57" s="14">
        <v>80</v>
      </c>
      <c r="F57" s="14">
        <v>80</v>
      </c>
      <c r="G57" s="14">
        <v>80</v>
      </c>
      <c r="H57" s="20" t="str">
        <f t="shared" si="0"/>
        <v>Tốt</v>
      </c>
      <c r="I57" s="14">
        <v>80</v>
      </c>
      <c r="J57" s="21" t="str">
        <f t="shared" si="1"/>
        <v>Tốt</v>
      </c>
      <c r="K57" s="28"/>
      <c r="L57" s="29"/>
      <c r="M57" s="20" t="e">
        <v>#N/A</v>
      </c>
      <c r="N57" s="20"/>
      <c r="O57" s="20"/>
      <c r="P57" s="20"/>
    </row>
    <row r="58" spans="1:16" s="24" customFormat="1" x14ac:dyDescent="0.25">
      <c r="A58" s="12">
        <v>45</v>
      </c>
      <c r="B58" s="111" t="s">
        <v>617</v>
      </c>
      <c r="C58" s="80" t="s">
        <v>39</v>
      </c>
      <c r="D58" s="83">
        <v>36646</v>
      </c>
      <c r="E58" s="14">
        <v>90</v>
      </c>
      <c r="F58" s="14">
        <v>90</v>
      </c>
      <c r="G58" s="14">
        <v>90</v>
      </c>
      <c r="H58" s="20" t="str">
        <f t="shared" si="0"/>
        <v>Xuất sắc</v>
      </c>
      <c r="I58" s="14">
        <v>90</v>
      </c>
      <c r="J58" s="21" t="str">
        <f t="shared" si="1"/>
        <v>Xuất sắc</v>
      </c>
      <c r="K58" s="30"/>
      <c r="L58" s="31"/>
      <c r="M58" s="20" t="s">
        <v>566</v>
      </c>
      <c r="N58" s="20"/>
      <c r="O58" s="20"/>
      <c r="P58" s="20"/>
    </row>
    <row r="59" spans="1:16" x14ac:dyDescent="0.25">
      <c r="A59" s="12">
        <v>46</v>
      </c>
      <c r="B59" s="111" t="s">
        <v>618</v>
      </c>
      <c r="C59" s="80" t="s">
        <v>124</v>
      </c>
      <c r="D59" s="83">
        <v>36710</v>
      </c>
      <c r="E59" s="102">
        <v>90</v>
      </c>
      <c r="F59" s="102">
        <v>90</v>
      </c>
      <c r="G59" s="102">
        <v>80</v>
      </c>
      <c r="H59" s="20" t="str">
        <f t="shared" si="0"/>
        <v>Tốt</v>
      </c>
      <c r="I59" s="102">
        <v>80</v>
      </c>
      <c r="J59" s="21" t="str">
        <f t="shared" si="1"/>
        <v>Tốt</v>
      </c>
      <c r="K59" s="12"/>
      <c r="L59" s="103"/>
      <c r="M59" s="20" t="e">
        <v>#N/A</v>
      </c>
      <c r="N59" s="72"/>
      <c r="O59" s="72"/>
      <c r="P59" s="72"/>
    </row>
    <row r="61" spans="1:16" x14ac:dyDescent="0.25">
      <c r="A61" s="38" t="s">
        <v>518</v>
      </c>
    </row>
  </sheetData>
  <mergeCells count="23">
    <mergeCell ref="K12:K13"/>
    <mergeCell ref="L12:L13"/>
    <mergeCell ref="D12:D13"/>
    <mergeCell ref="E12:E13"/>
    <mergeCell ref="F12:F13"/>
    <mergeCell ref="G12:H12"/>
    <mergeCell ref="I12:J12"/>
    <mergeCell ref="N12:N13"/>
    <mergeCell ref="O12:O13"/>
    <mergeCell ref="P12:P13"/>
    <mergeCell ref="A1:J1"/>
    <mergeCell ref="A2:J2"/>
    <mergeCell ref="A3:J3"/>
    <mergeCell ref="A4:J4"/>
    <mergeCell ref="A6:D6"/>
    <mergeCell ref="M12:M13"/>
    <mergeCell ref="A7:D7"/>
    <mergeCell ref="E7:H7"/>
    <mergeCell ref="A10:L10"/>
    <mergeCell ref="A12:A13"/>
    <mergeCell ref="B12:B13"/>
    <mergeCell ref="C12:C13"/>
    <mergeCell ref="A9:L9"/>
  </mergeCells>
  <pageMargins left="0.33" right="0.27" top="0.33" bottom="0.27" header="0.17" footer="0.17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67"/>
  <sheetViews>
    <sheetView topLeftCell="A5" workbookViewId="0">
      <selection activeCell="T35" sqref="T35"/>
    </sheetView>
  </sheetViews>
  <sheetFormatPr defaultColWidth="9.125" defaultRowHeight="15" x14ac:dyDescent="0.25"/>
  <cols>
    <col min="1" max="1" width="5" style="45" bestFit="1" customWidth="1"/>
    <col min="2" max="2" width="10.125" style="78" bestFit="1" customWidth="1"/>
    <col min="3" max="3" width="19.75" style="44" bestFit="1" customWidth="1"/>
    <col min="4" max="4" width="11.375" style="99" bestFit="1" customWidth="1"/>
    <col min="5" max="5" width="9.25" style="45" customWidth="1"/>
    <col min="6" max="6" width="9.625" style="45" customWidth="1"/>
    <col min="7" max="7" width="6.875" style="45" customWidth="1"/>
    <col min="8" max="8" width="10.75" style="44" customWidth="1"/>
    <col min="9" max="9" width="7.75" style="45" customWidth="1"/>
    <col min="10" max="10" width="10.375" style="45" customWidth="1"/>
    <col min="11" max="11" width="9" style="50" hidden="1" customWidth="1"/>
    <col min="12" max="12" width="19.75" style="51" hidden="1" customWidth="1"/>
    <col min="13" max="13" width="0" style="44" hidden="1" customWidth="1"/>
    <col min="14" max="14" width="15.625" style="44" hidden="1" customWidth="1"/>
    <col min="15" max="16" width="0" style="44" hidden="1" customWidth="1"/>
    <col min="17" max="16384" width="9.125" style="44"/>
  </cols>
  <sheetData>
    <row r="1" spans="1:16" hidden="1" x14ac:dyDescent="0.25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45"/>
      <c r="L1" s="44"/>
    </row>
    <row r="2" spans="1:16" hidden="1" x14ac:dyDescent="0.25">
      <c r="A2" s="124" t="s">
        <v>509</v>
      </c>
      <c r="B2" s="124"/>
      <c r="C2" s="124"/>
      <c r="D2" s="124"/>
      <c r="E2" s="124"/>
      <c r="F2" s="124"/>
      <c r="G2" s="124"/>
      <c r="H2" s="124"/>
      <c r="I2" s="124"/>
      <c r="J2" s="124"/>
      <c r="K2" s="45"/>
      <c r="L2" s="44"/>
    </row>
    <row r="3" spans="1:16" hidden="1" x14ac:dyDescent="0.25">
      <c r="A3" s="124" t="s">
        <v>512</v>
      </c>
      <c r="B3" s="124"/>
      <c r="C3" s="124"/>
      <c r="D3" s="124"/>
      <c r="E3" s="124"/>
      <c r="F3" s="124"/>
      <c r="G3" s="124"/>
      <c r="H3" s="124"/>
      <c r="I3" s="124"/>
      <c r="J3" s="124"/>
      <c r="K3" s="45"/>
      <c r="L3" s="44"/>
    </row>
    <row r="4" spans="1:16" hidden="1" x14ac:dyDescent="0.25">
      <c r="A4" s="125" t="s">
        <v>481</v>
      </c>
      <c r="B4" s="125"/>
      <c r="C4" s="125"/>
      <c r="D4" s="125"/>
      <c r="E4" s="125"/>
      <c r="F4" s="125"/>
      <c r="G4" s="125"/>
      <c r="H4" s="125"/>
      <c r="I4" s="125"/>
      <c r="J4" s="125"/>
      <c r="K4" s="45"/>
      <c r="L4" s="44"/>
    </row>
    <row r="5" spans="1:16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45"/>
      <c r="L5" s="44"/>
    </row>
    <row r="6" spans="1:16" x14ac:dyDescent="0.25">
      <c r="A6" s="127" t="s">
        <v>8</v>
      </c>
      <c r="B6" s="127"/>
      <c r="C6" s="127"/>
      <c r="D6" s="127"/>
    </row>
    <row r="7" spans="1:16" x14ac:dyDescent="0.25">
      <c r="A7" s="128" t="s">
        <v>4</v>
      </c>
      <c r="B7" s="128"/>
      <c r="C7" s="128"/>
      <c r="D7" s="128"/>
      <c r="E7" s="129"/>
      <c r="F7" s="129"/>
      <c r="G7" s="129"/>
      <c r="H7" s="129"/>
      <c r="I7" s="79"/>
      <c r="J7" s="79"/>
      <c r="K7" s="52"/>
    </row>
    <row r="8" spans="1:16" x14ac:dyDescent="0.25">
      <c r="A8" s="79"/>
      <c r="G8" s="54"/>
    </row>
    <row r="9" spans="1:16" x14ac:dyDescent="0.25">
      <c r="A9" s="129" t="s">
        <v>510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6" s="24" customFormat="1" x14ac:dyDescent="0.2">
      <c r="A10" s="117" t="s">
        <v>516</v>
      </c>
      <c r="B10" s="117"/>
      <c r="C10" s="117"/>
      <c r="D10" s="117"/>
      <c r="E10" s="117"/>
      <c r="F10" s="117"/>
      <c r="G10" s="117"/>
      <c r="H10" s="117"/>
      <c r="I10" s="119"/>
      <c r="J10" s="119"/>
      <c r="K10" s="119"/>
      <c r="L10" s="119"/>
    </row>
    <row r="11" spans="1:16" s="24" customFormat="1" x14ac:dyDescent="0.2">
      <c r="A11" s="23"/>
      <c r="B11" s="23"/>
      <c r="D11" s="70"/>
      <c r="E11" s="23"/>
      <c r="F11" s="23"/>
      <c r="G11" s="23"/>
      <c r="I11" s="23"/>
      <c r="J11" s="23"/>
      <c r="K11" s="23"/>
      <c r="L11" s="65"/>
    </row>
    <row r="12" spans="1:16" s="24" customFormat="1" ht="28.5" customHeight="1" x14ac:dyDescent="0.2">
      <c r="A12" s="116" t="s">
        <v>0</v>
      </c>
      <c r="B12" s="116" t="s">
        <v>1</v>
      </c>
      <c r="C12" s="116" t="s">
        <v>2</v>
      </c>
      <c r="D12" s="121" t="s">
        <v>3</v>
      </c>
      <c r="E12" s="116" t="s">
        <v>22</v>
      </c>
      <c r="F12" s="130" t="s">
        <v>24</v>
      </c>
      <c r="G12" s="132" t="s">
        <v>546</v>
      </c>
      <c r="H12" s="133"/>
      <c r="I12" s="116" t="s">
        <v>547</v>
      </c>
      <c r="J12" s="116"/>
      <c r="K12" s="116" t="s">
        <v>71</v>
      </c>
      <c r="L12" s="116" t="s">
        <v>73</v>
      </c>
      <c r="M12" s="116" t="s">
        <v>517</v>
      </c>
      <c r="N12" s="112" t="s">
        <v>543</v>
      </c>
      <c r="O12" s="112" t="s">
        <v>544</v>
      </c>
      <c r="P12" s="112" t="s">
        <v>545</v>
      </c>
    </row>
    <row r="13" spans="1:16" s="24" customFormat="1" ht="29.25" customHeight="1" x14ac:dyDescent="0.2">
      <c r="A13" s="116"/>
      <c r="B13" s="116"/>
      <c r="C13" s="116"/>
      <c r="D13" s="121"/>
      <c r="E13" s="116"/>
      <c r="F13" s="131"/>
      <c r="G13" s="100" t="s">
        <v>23</v>
      </c>
      <c r="H13" s="100" t="s">
        <v>7</v>
      </c>
      <c r="I13" s="100" t="s">
        <v>23</v>
      </c>
      <c r="J13" s="100" t="s">
        <v>7</v>
      </c>
      <c r="K13" s="116"/>
      <c r="L13" s="116"/>
      <c r="M13" s="116"/>
      <c r="N13" s="112"/>
      <c r="O13" s="112"/>
      <c r="P13" s="112"/>
    </row>
    <row r="14" spans="1:16" s="56" customFormat="1" x14ac:dyDescent="0.25">
      <c r="A14" s="32">
        <v>1</v>
      </c>
      <c r="B14" s="82">
        <v>18020165</v>
      </c>
      <c r="C14" s="82" t="s">
        <v>379</v>
      </c>
      <c r="D14" s="85">
        <v>36747</v>
      </c>
      <c r="E14" s="33">
        <v>80</v>
      </c>
      <c r="F14" s="33">
        <v>80</v>
      </c>
      <c r="G14" s="33">
        <v>80</v>
      </c>
      <c r="H14" s="34" t="str">
        <f t="shared" ref="H14:H45" si="0">IF(G14&gt;=90,"Xuất sắc",IF(G14&gt;=80,"Tốt", IF(G14&gt;=65,"Khá",IF(G14&gt;=50,"Trung bình", IF(G14&gt;=35, "Yếu", "Kém")))))</f>
        <v>Tốt</v>
      </c>
      <c r="I14" s="33">
        <v>80</v>
      </c>
      <c r="J14" s="35" t="str">
        <f>IF(I14&gt;=90,"Xuất sắc",IF(I14&gt;=80,"Tốt", IF(I14&gt;=65,"Khá",IF(I14&gt;=50,"Trung bình", IF(I14&gt;=35, "Yếu", "Kém")))))</f>
        <v>Tốt</v>
      </c>
      <c r="K14" s="36"/>
      <c r="L14" s="37"/>
      <c r="M14" s="34" t="e">
        <f>VLOOKUP(B14,[8]K63T!$B$7:$K$12,10,0)</f>
        <v>#N/A</v>
      </c>
      <c r="N14" s="34"/>
      <c r="O14" s="34"/>
      <c r="P14" s="34"/>
    </row>
    <row r="15" spans="1:16" x14ac:dyDescent="0.25">
      <c r="A15" s="33">
        <v>2</v>
      </c>
      <c r="B15" s="82">
        <v>18020192</v>
      </c>
      <c r="C15" s="82" t="s">
        <v>330</v>
      </c>
      <c r="D15" s="85">
        <v>36639</v>
      </c>
      <c r="E15" s="33">
        <v>90</v>
      </c>
      <c r="F15" s="33">
        <v>90</v>
      </c>
      <c r="G15" s="33">
        <v>90</v>
      </c>
      <c r="H15" s="34" t="str">
        <f t="shared" si="0"/>
        <v>Xuất sắc</v>
      </c>
      <c r="I15" s="33">
        <v>90</v>
      </c>
      <c r="J15" s="35" t="str">
        <f>IF(I15&gt;=90,"Xuất sắc",IF(I15&gt;=80,"Tốt", IF(I15&gt;=65,"Khá",IF(I15&gt;=50,"Trung bình", IF(I15&gt;=35, "Yếu", "Kém")))))</f>
        <v>Xuất sắc</v>
      </c>
      <c r="K15" s="32"/>
      <c r="L15" s="43"/>
      <c r="M15" s="34" t="str">
        <f>VLOOKUP(B15,[8]K63T!$B$7:$K$12,10,0)</f>
        <v>3.70</v>
      </c>
      <c r="N15" s="86"/>
      <c r="O15" s="86"/>
      <c r="P15" s="86"/>
    </row>
    <row r="16" spans="1:16" s="56" customFormat="1" x14ac:dyDescent="0.25">
      <c r="A16" s="32">
        <v>3</v>
      </c>
      <c r="B16" s="82">
        <v>18020230</v>
      </c>
      <c r="C16" s="82" t="s">
        <v>332</v>
      </c>
      <c r="D16" s="85">
        <v>36879</v>
      </c>
      <c r="E16" s="33">
        <v>80</v>
      </c>
      <c r="F16" s="33">
        <v>80</v>
      </c>
      <c r="G16" s="33">
        <v>80</v>
      </c>
      <c r="H16" s="34" t="str">
        <f t="shared" si="0"/>
        <v>Tốt</v>
      </c>
      <c r="I16" s="33">
        <v>80</v>
      </c>
      <c r="J16" s="35" t="str">
        <f t="shared" ref="J16:J65" si="1">IF(I16&gt;=90,"Xuất sắc",IF(I16&gt;=80,"Tốt", IF(I16&gt;=65,"Khá",IF(I16&gt;=50,"Trung bình", IF(I16&gt;=35, "Yếu", "Kém")))))</f>
        <v>Tốt</v>
      </c>
      <c r="K16" s="36"/>
      <c r="L16" s="37"/>
      <c r="M16" s="34" t="e">
        <f>VLOOKUP(B16,[8]K63T!$B$7:$K$12,10,0)</f>
        <v>#N/A</v>
      </c>
      <c r="N16" s="34"/>
      <c r="O16" s="34"/>
      <c r="P16" s="34"/>
    </row>
    <row r="17" spans="1:16" x14ac:dyDescent="0.25">
      <c r="A17" s="32">
        <v>4</v>
      </c>
      <c r="B17" s="82">
        <v>18020246</v>
      </c>
      <c r="C17" s="82" t="s">
        <v>333</v>
      </c>
      <c r="D17" s="85">
        <v>36752</v>
      </c>
      <c r="E17" s="33">
        <v>92</v>
      </c>
      <c r="F17" s="33">
        <v>82</v>
      </c>
      <c r="G17" s="33">
        <v>82</v>
      </c>
      <c r="H17" s="34" t="str">
        <f t="shared" si="0"/>
        <v>Tốt</v>
      </c>
      <c r="I17" s="33">
        <v>82</v>
      </c>
      <c r="J17" s="35" t="str">
        <f t="shared" si="1"/>
        <v>Tốt</v>
      </c>
      <c r="K17" s="32"/>
      <c r="L17" s="43"/>
      <c r="M17" s="34" t="e">
        <f>VLOOKUP(B17,[8]K63T!$B$7:$K$12,10,0)</f>
        <v>#N/A</v>
      </c>
      <c r="N17" s="86"/>
      <c r="O17" s="86"/>
      <c r="P17" s="86"/>
    </row>
    <row r="18" spans="1:16" x14ac:dyDescent="0.25">
      <c r="A18" s="33">
        <v>5</v>
      </c>
      <c r="B18" s="82">
        <v>18020248</v>
      </c>
      <c r="C18" s="82" t="s">
        <v>216</v>
      </c>
      <c r="D18" s="85">
        <v>36830</v>
      </c>
      <c r="E18" s="33">
        <v>80</v>
      </c>
      <c r="F18" s="33">
        <v>80</v>
      </c>
      <c r="G18" s="33">
        <v>80</v>
      </c>
      <c r="H18" s="34" t="str">
        <f t="shared" si="0"/>
        <v>Tốt</v>
      </c>
      <c r="I18" s="33">
        <v>80</v>
      </c>
      <c r="J18" s="35" t="str">
        <f t="shared" si="1"/>
        <v>Tốt</v>
      </c>
      <c r="K18" s="32"/>
      <c r="L18" s="43"/>
      <c r="M18" s="34" t="e">
        <f>VLOOKUP(B18,[8]K63T!$B$7:$K$12,10,0)</f>
        <v>#N/A</v>
      </c>
      <c r="N18" s="86"/>
      <c r="O18" s="86"/>
      <c r="P18" s="86"/>
    </row>
    <row r="19" spans="1:16" x14ac:dyDescent="0.25">
      <c r="A19" s="32">
        <v>6</v>
      </c>
      <c r="B19" s="82">
        <v>18020409</v>
      </c>
      <c r="C19" s="82" t="s">
        <v>257</v>
      </c>
      <c r="D19" s="85">
        <v>36800</v>
      </c>
      <c r="E19" s="33">
        <v>85</v>
      </c>
      <c r="F19" s="33">
        <v>80</v>
      </c>
      <c r="G19" s="33">
        <v>80</v>
      </c>
      <c r="H19" s="34" t="str">
        <f t="shared" si="0"/>
        <v>Tốt</v>
      </c>
      <c r="I19" s="33">
        <v>80</v>
      </c>
      <c r="J19" s="35" t="str">
        <f t="shared" si="1"/>
        <v>Tốt</v>
      </c>
      <c r="K19" s="32"/>
      <c r="L19" s="43"/>
      <c r="M19" s="34" t="e">
        <f>VLOOKUP(B19,[8]K63T!$B$7:$K$12,10,0)</f>
        <v>#N/A</v>
      </c>
      <c r="N19" s="86"/>
      <c r="O19" s="86"/>
      <c r="P19" s="86"/>
    </row>
    <row r="20" spans="1:16" x14ac:dyDescent="0.25">
      <c r="A20" s="33">
        <v>7</v>
      </c>
      <c r="B20" s="82">
        <v>18020420</v>
      </c>
      <c r="C20" s="82" t="s">
        <v>66</v>
      </c>
      <c r="D20" s="85">
        <v>36783</v>
      </c>
      <c r="E20" s="33">
        <v>90</v>
      </c>
      <c r="F20" s="33">
        <v>80</v>
      </c>
      <c r="G20" s="33">
        <v>80</v>
      </c>
      <c r="H20" s="34" t="str">
        <f t="shared" si="0"/>
        <v>Tốt</v>
      </c>
      <c r="I20" s="33">
        <v>80</v>
      </c>
      <c r="J20" s="35" t="str">
        <f t="shared" si="1"/>
        <v>Tốt</v>
      </c>
      <c r="K20" s="32"/>
      <c r="L20" s="43"/>
      <c r="M20" s="34" t="e">
        <f>VLOOKUP(B20,[8]K63T!$B$7:$K$12,10,0)</f>
        <v>#N/A</v>
      </c>
      <c r="N20" s="86"/>
      <c r="O20" s="86"/>
      <c r="P20" s="86"/>
    </row>
    <row r="21" spans="1:16" x14ac:dyDescent="0.25">
      <c r="A21" s="32">
        <v>8</v>
      </c>
      <c r="B21" s="82">
        <v>18020406</v>
      </c>
      <c r="C21" s="82" t="s">
        <v>258</v>
      </c>
      <c r="D21" s="85">
        <v>36694</v>
      </c>
      <c r="E21" s="33">
        <v>80</v>
      </c>
      <c r="F21" s="33">
        <v>80</v>
      </c>
      <c r="G21" s="33">
        <v>80</v>
      </c>
      <c r="H21" s="34" t="str">
        <f t="shared" si="0"/>
        <v>Tốt</v>
      </c>
      <c r="I21" s="33">
        <v>80</v>
      </c>
      <c r="J21" s="35" t="str">
        <f t="shared" si="1"/>
        <v>Tốt</v>
      </c>
      <c r="K21" s="36"/>
      <c r="L21" s="37"/>
      <c r="M21" s="34" t="e">
        <f>VLOOKUP(B21,[8]K63T!$B$7:$K$12,10,0)</f>
        <v>#N/A</v>
      </c>
      <c r="N21" s="86"/>
      <c r="O21" s="86"/>
      <c r="P21" s="86"/>
    </row>
    <row r="22" spans="1:16" x14ac:dyDescent="0.25">
      <c r="A22" s="32">
        <v>9</v>
      </c>
      <c r="B22" s="82">
        <v>18020396</v>
      </c>
      <c r="C22" s="82" t="s">
        <v>339</v>
      </c>
      <c r="D22" s="85">
        <v>36788</v>
      </c>
      <c r="E22" s="33">
        <v>90</v>
      </c>
      <c r="F22" s="33">
        <v>80</v>
      </c>
      <c r="G22" s="33">
        <v>80</v>
      </c>
      <c r="H22" s="34" t="str">
        <f t="shared" si="0"/>
        <v>Tốt</v>
      </c>
      <c r="I22" s="33">
        <v>80</v>
      </c>
      <c r="J22" s="35" t="str">
        <f t="shared" si="1"/>
        <v>Tốt</v>
      </c>
      <c r="K22" s="32"/>
      <c r="L22" s="43"/>
      <c r="M22" s="34" t="e">
        <f>VLOOKUP(B22,[8]K63T!$B$7:$K$12,10,0)</f>
        <v>#N/A</v>
      </c>
      <c r="N22" s="86"/>
      <c r="O22" s="86"/>
      <c r="P22" s="86"/>
    </row>
    <row r="23" spans="1:16" x14ac:dyDescent="0.25">
      <c r="A23" s="33">
        <v>10</v>
      </c>
      <c r="B23" s="82">
        <v>18020285</v>
      </c>
      <c r="C23" s="82" t="s">
        <v>82</v>
      </c>
      <c r="D23" s="85">
        <v>35877</v>
      </c>
      <c r="E23" s="33">
        <v>90</v>
      </c>
      <c r="F23" s="33">
        <v>80</v>
      </c>
      <c r="G23" s="33">
        <v>80</v>
      </c>
      <c r="H23" s="34" t="str">
        <f t="shared" si="0"/>
        <v>Tốt</v>
      </c>
      <c r="I23" s="33">
        <v>80</v>
      </c>
      <c r="J23" s="35" t="str">
        <f t="shared" si="1"/>
        <v>Tốt</v>
      </c>
      <c r="K23" s="32"/>
      <c r="L23" s="43"/>
      <c r="M23" s="34" t="e">
        <f>VLOOKUP(B23,[8]K63T!$B$7:$K$12,10,0)</f>
        <v>#N/A</v>
      </c>
      <c r="N23" s="86"/>
      <c r="O23" s="86"/>
      <c r="P23" s="86"/>
    </row>
    <row r="24" spans="1:16" x14ac:dyDescent="0.25">
      <c r="A24" s="32">
        <v>11</v>
      </c>
      <c r="B24" s="82">
        <v>18020306</v>
      </c>
      <c r="C24" s="82" t="s">
        <v>341</v>
      </c>
      <c r="D24" s="85">
        <v>36663</v>
      </c>
      <c r="E24" s="33">
        <v>0</v>
      </c>
      <c r="F24" s="33">
        <v>0</v>
      </c>
      <c r="G24" s="33">
        <v>0</v>
      </c>
      <c r="H24" s="34" t="str">
        <f t="shared" si="0"/>
        <v>Kém</v>
      </c>
      <c r="I24" s="33">
        <v>0</v>
      </c>
      <c r="J24" s="35" t="str">
        <f t="shared" si="1"/>
        <v>Kém</v>
      </c>
      <c r="K24" s="32"/>
      <c r="L24" s="43"/>
      <c r="M24" s="34" t="e">
        <f>VLOOKUP(B24,[8]K63T!$B$7:$K$12,10,0)</f>
        <v>#N/A</v>
      </c>
      <c r="N24" s="86"/>
      <c r="O24" s="86"/>
      <c r="P24" s="86"/>
    </row>
    <row r="25" spans="1:16" x14ac:dyDescent="0.25">
      <c r="A25" s="33">
        <v>12</v>
      </c>
      <c r="B25" s="82">
        <v>18020457</v>
      </c>
      <c r="C25" s="82" t="s">
        <v>344</v>
      </c>
      <c r="D25" s="85">
        <v>36635</v>
      </c>
      <c r="E25" s="33">
        <v>90</v>
      </c>
      <c r="F25" s="33">
        <v>90</v>
      </c>
      <c r="G25" s="33">
        <v>90</v>
      </c>
      <c r="H25" s="34" t="str">
        <f t="shared" si="0"/>
        <v>Xuất sắc</v>
      </c>
      <c r="I25" s="33">
        <v>90</v>
      </c>
      <c r="J25" s="35" t="str">
        <f t="shared" si="1"/>
        <v>Xuất sắc</v>
      </c>
      <c r="K25" s="32"/>
      <c r="L25" s="43"/>
      <c r="M25" s="34" t="str">
        <f>VLOOKUP(B25,[8]K63T!$B$7:$K$12,10,0)</f>
        <v>4.00</v>
      </c>
      <c r="N25" s="86"/>
      <c r="O25" s="86"/>
      <c r="P25" s="86"/>
    </row>
    <row r="26" spans="1:16" x14ac:dyDescent="0.25">
      <c r="A26" s="32">
        <v>13</v>
      </c>
      <c r="B26" s="82">
        <v>18020556</v>
      </c>
      <c r="C26" s="82" t="s">
        <v>264</v>
      </c>
      <c r="D26" s="85">
        <v>36770</v>
      </c>
      <c r="E26" s="33">
        <v>0</v>
      </c>
      <c r="F26" s="33">
        <v>0</v>
      </c>
      <c r="G26" s="33">
        <v>0</v>
      </c>
      <c r="H26" s="34" t="str">
        <f t="shared" si="0"/>
        <v>Kém</v>
      </c>
      <c r="I26" s="33">
        <v>0</v>
      </c>
      <c r="J26" s="35" t="str">
        <f t="shared" si="1"/>
        <v>Kém</v>
      </c>
      <c r="K26" s="32"/>
      <c r="L26" s="43"/>
      <c r="M26" s="34" t="e">
        <f>VLOOKUP(B26,[8]K63T!$B$7:$K$12,10,0)</f>
        <v>#N/A</v>
      </c>
      <c r="N26" s="86"/>
      <c r="O26" s="86"/>
      <c r="P26" s="86"/>
    </row>
    <row r="27" spans="1:16" x14ac:dyDescent="0.25">
      <c r="A27" s="32">
        <v>14</v>
      </c>
      <c r="B27" s="82">
        <v>18020571</v>
      </c>
      <c r="C27" s="82" t="s">
        <v>34</v>
      </c>
      <c r="D27" s="85">
        <v>36526</v>
      </c>
      <c r="E27" s="33">
        <v>80</v>
      </c>
      <c r="F27" s="33">
        <v>80</v>
      </c>
      <c r="G27" s="33">
        <v>80</v>
      </c>
      <c r="H27" s="34" t="str">
        <f t="shared" si="0"/>
        <v>Tốt</v>
      </c>
      <c r="I27" s="33">
        <v>80</v>
      </c>
      <c r="J27" s="35" t="str">
        <f t="shared" si="1"/>
        <v>Tốt</v>
      </c>
      <c r="K27" s="32"/>
      <c r="L27" s="43"/>
      <c r="M27" s="34" t="e">
        <f>VLOOKUP(B27,[8]K63T!$B$7:$K$12,10,0)</f>
        <v>#N/A</v>
      </c>
      <c r="N27" s="86"/>
      <c r="O27" s="86"/>
      <c r="P27" s="86"/>
    </row>
    <row r="28" spans="1:16" x14ac:dyDescent="0.25">
      <c r="A28" s="33">
        <v>15</v>
      </c>
      <c r="B28" s="82">
        <v>18020667</v>
      </c>
      <c r="C28" s="82" t="s">
        <v>224</v>
      </c>
      <c r="D28" s="85">
        <v>36819</v>
      </c>
      <c r="E28" s="33">
        <v>90</v>
      </c>
      <c r="F28" s="33">
        <v>80</v>
      </c>
      <c r="G28" s="33">
        <v>80</v>
      </c>
      <c r="H28" s="34" t="str">
        <f t="shared" si="0"/>
        <v>Tốt</v>
      </c>
      <c r="I28" s="33">
        <v>80</v>
      </c>
      <c r="J28" s="35" t="str">
        <f t="shared" si="1"/>
        <v>Tốt</v>
      </c>
      <c r="K28" s="32"/>
      <c r="L28" s="43"/>
      <c r="M28" s="34" t="e">
        <f>VLOOKUP(B28,[8]K63T!$B$7:$K$12,10,0)</f>
        <v>#N/A</v>
      </c>
      <c r="N28" s="86"/>
      <c r="O28" s="86"/>
      <c r="P28" s="86"/>
    </row>
    <row r="29" spans="1:16" x14ac:dyDescent="0.25">
      <c r="A29" s="32">
        <v>16</v>
      </c>
      <c r="B29" s="82">
        <v>18020699</v>
      </c>
      <c r="C29" s="82" t="s">
        <v>108</v>
      </c>
      <c r="D29" s="85">
        <v>36747</v>
      </c>
      <c r="E29" s="33">
        <v>90</v>
      </c>
      <c r="F29" s="33">
        <v>80</v>
      </c>
      <c r="G29" s="33">
        <v>80</v>
      </c>
      <c r="H29" s="34" t="str">
        <f t="shared" si="0"/>
        <v>Tốt</v>
      </c>
      <c r="I29" s="33">
        <v>80</v>
      </c>
      <c r="J29" s="35" t="str">
        <f t="shared" si="1"/>
        <v>Tốt</v>
      </c>
      <c r="K29" s="32"/>
      <c r="L29" s="43"/>
      <c r="M29" s="34" t="e">
        <f>VLOOKUP(B29,[8]K63T!$B$7:$K$12,10,0)</f>
        <v>#N/A</v>
      </c>
      <c r="N29" s="86"/>
      <c r="O29" s="86"/>
      <c r="P29" s="86"/>
    </row>
    <row r="30" spans="1:16" x14ac:dyDescent="0.25">
      <c r="A30" s="33">
        <v>17</v>
      </c>
      <c r="B30" s="82">
        <v>18020711</v>
      </c>
      <c r="C30" s="82" t="s">
        <v>268</v>
      </c>
      <c r="D30" s="85">
        <v>36691</v>
      </c>
      <c r="E30" s="33">
        <v>90</v>
      </c>
      <c r="F30" s="33">
        <v>80</v>
      </c>
      <c r="G30" s="33">
        <v>80</v>
      </c>
      <c r="H30" s="34" t="str">
        <f t="shared" si="0"/>
        <v>Tốt</v>
      </c>
      <c r="I30" s="33">
        <v>80</v>
      </c>
      <c r="J30" s="35" t="str">
        <f t="shared" si="1"/>
        <v>Tốt</v>
      </c>
      <c r="K30" s="32"/>
      <c r="L30" s="43"/>
      <c r="M30" s="34" t="e">
        <f>VLOOKUP(B30,[8]K63T!$B$7:$K$12,10,0)</f>
        <v>#N/A</v>
      </c>
      <c r="N30" s="86"/>
      <c r="O30" s="86"/>
      <c r="P30" s="86"/>
    </row>
    <row r="31" spans="1:16" x14ac:dyDescent="0.25">
      <c r="A31" s="32">
        <v>18</v>
      </c>
      <c r="B31" s="82">
        <v>18020713</v>
      </c>
      <c r="C31" s="82" t="s">
        <v>352</v>
      </c>
      <c r="D31" s="85">
        <v>36789</v>
      </c>
      <c r="E31" s="33">
        <v>90</v>
      </c>
      <c r="F31" s="33">
        <v>90</v>
      </c>
      <c r="G31" s="33">
        <v>90</v>
      </c>
      <c r="H31" s="34" t="str">
        <f t="shared" si="0"/>
        <v>Xuất sắc</v>
      </c>
      <c r="I31" s="33">
        <v>90</v>
      </c>
      <c r="J31" s="35" t="str">
        <f t="shared" si="1"/>
        <v>Xuất sắc</v>
      </c>
      <c r="K31" s="32"/>
      <c r="L31" s="43"/>
      <c r="M31" s="34" t="str">
        <f>VLOOKUP(B31,[8]K63T!$B$7:$K$12,10,0)</f>
        <v>4.00</v>
      </c>
      <c r="N31" s="86"/>
      <c r="O31" s="86"/>
      <c r="P31" s="86"/>
    </row>
    <row r="32" spans="1:16" x14ac:dyDescent="0.25">
      <c r="A32" s="32">
        <v>19</v>
      </c>
      <c r="B32" s="82">
        <v>18020726</v>
      </c>
      <c r="C32" s="82" t="s">
        <v>400</v>
      </c>
      <c r="D32" s="85">
        <v>36876</v>
      </c>
      <c r="E32" s="33">
        <v>80</v>
      </c>
      <c r="F32" s="33">
        <v>80</v>
      </c>
      <c r="G32" s="33">
        <v>80</v>
      </c>
      <c r="H32" s="34" t="str">
        <f t="shared" si="0"/>
        <v>Tốt</v>
      </c>
      <c r="I32" s="33">
        <v>80</v>
      </c>
      <c r="J32" s="35" t="str">
        <f t="shared" si="1"/>
        <v>Tốt</v>
      </c>
      <c r="K32" s="32"/>
      <c r="L32" s="43"/>
      <c r="M32" s="34" t="e">
        <f>VLOOKUP(B32,[8]K63T!$B$7:$K$12,10,0)</f>
        <v>#N/A</v>
      </c>
      <c r="N32" s="86"/>
      <c r="O32" s="86"/>
      <c r="P32" s="86"/>
    </row>
    <row r="33" spans="1:16" x14ac:dyDescent="0.25">
      <c r="A33" s="33">
        <v>20</v>
      </c>
      <c r="B33" s="82">
        <v>18020851</v>
      </c>
      <c r="C33" s="82" t="s">
        <v>357</v>
      </c>
      <c r="D33" s="85">
        <v>36564</v>
      </c>
      <c r="E33" s="33">
        <v>90</v>
      </c>
      <c r="F33" s="33">
        <v>80</v>
      </c>
      <c r="G33" s="33">
        <v>80</v>
      </c>
      <c r="H33" s="34" t="str">
        <f t="shared" si="0"/>
        <v>Tốt</v>
      </c>
      <c r="I33" s="33">
        <v>80</v>
      </c>
      <c r="J33" s="35" t="str">
        <f t="shared" si="1"/>
        <v>Tốt</v>
      </c>
      <c r="K33" s="32"/>
      <c r="L33" s="43"/>
      <c r="M33" s="34" t="e">
        <f>VLOOKUP(B33,[8]K63T!$B$7:$K$12,10,0)</f>
        <v>#N/A</v>
      </c>
      <c r="N33" s="86"/>
      <c r="O33" s="86"/>
      <c r="P33" s="86"/>
    </row>
    <row r="34" spans="1:16" x14ac:dyDescent="0.25">
      <c r="A34" s="32">
        <v>21</v>
      </c>
      <c r="B34" s="82">
        <v>18020033</v>
      </c>
      <c r="C34" s="82" t="s">
        <v>270</v>
      </c>
      <c r="D34" s="85">
        <v>36737</v>
      </c>
      <c r="E34" s="33">
        <v>82</v>
      </c>
      <c r="F34" s="33">
        <v>82</v>
      </c>
      <c r="G34" s="33">
        <v>82</v>
      </c>
      <c r="H34" s="34" t="str">
        <f t="shared" si="0"/>
        <v>Tốt</v>
      </c>
      <c r="I34" s="33">
        <v>82</v>
      </c>
      <c r="J34" s="35" t="str">
        <f t="shared" si="1"/>
        <v>Tốt</v>
      </c>
      <c r="K34" s="32"/>
      <c r="L34" s="43"/>
      <c r="M34" s="34" t="e">
        <f>VLOOKUP(B34,[8]K63T!$B$7:$K$12,10,0)</f>
        <v>#N/A</v>
      </c>
      <c r="N34" s="86"/>
      <c r="O34" s="86"/>
      <c r="P34" s="86"/>
    </row>
    <row r="35" spans="1:16" x14ac:dyDescent="0.25">
      <c r="A35" s="33">
        <v>22</v>
      </c>
      <c r="B35" s="82">
        <v>18020821</v>
      </c>
      <c r="C35" s="82" t="s">
        <v>358</v>
      </c>
      <c r="D35" s="85">
        <v>36772</v>
      </c>
      <c r="E35" s="33">
        <v>80</v>
      </c>
      <c r="F35" s="33">
        <v>80</v>
      </c>
      <c r="G35" s="33">
        <v>80</v>
      </c>
      <c r="H35" s="34" t="str">
        <f t="shared" si="0"/>
        <v>Tốt</v>
      </c>
      <c r="I35" s="33">
        <v>80</v>
      </c>
      <c r="J35" s="35" t="str">
        <f t="shared" si="1"/>
        <v>Tốt</v>
      </c>
      <c r="K35" s="32"/>
      <c r="L35" s="43"/>
      <c r="M35" s="34" t="e">
        <f>VLOOKUP(B35,[8]K63T!$B$7:$K$12,10,0)</f>
        <v>#N/A</v>
      </c>
      <c r="N35" s="86"/>
      <c r="O35" s="86"/>
      <c r="P35" s="86"/>
    </row>
    <row r="36" spans="1:16" x14ac:dyDescent="0.25">
      <c r="A36" s="32">
        <v>23</v>
      </c>
      <c r="B36" s="82">
        <v>18020835</v>
      </c>
      <c r="C36" s="82" t="s">
        <v>359</v>
      </c>
      <c r="D36" s="85">
        <v>36846</v>
      </c>
      <c r="E36" s="33">
        <v>80</v>
      </c>
      <c r="F36" s="33">
        <v>80</v>
      </c>
      <c r="G36" s="33">
        <v>90</v>
      </c>
      <c r="H36" s="34" t="str">
        <f t="shared" si="0"/>
        <v>Xuất sắc</v>
      </c>
      <c r="I36" s="33">
        <v>90</v>
      </c>
      <c r="J36" s="35" t="str">
        <f t="shared" si="1"/>
        <v>Xuất sắc</v>
      </c>
      <c r="K36" s="32"/>
      <c r="L36" s="43"/>
      <c r="M36" s="34" t="str">
        <f>VLOOKUP(B36,[8]K63T!$B$7:$K$12,10,0)</f>
        <v>4.00</v>
      </c>
      <c r="N36" s="86"/>
      <c r="O36" s="86"/>
      <c r="P36" s="86"/>
    </row>
    <row r="37" spans="1:16" x14ac:dyDescent="0.25">
      <c r="A37" s="32">
        <v>24</v>
      </c>
      <c r="B37" s="82">
        <v>18020874</v>
      </c>
      <c r="C37" s="82" t="s">
        <v>272</v>
      </c>
      <c r="D37" s="85">
        <v>36877</v>
      </c>
      <c r="E37" s="33">
        <v>80</v>
      </c>
      <c r="F37" s="33">
        <v>82</v>
      </c>
      <c r="G37" s="33">
        <v>82</v>
      </c>
      <c r="H37" s="34" t="str">
        <f t="shared" si="0"/>
        <v>Tốt</v>
      </c>
      <c r="I37" s="33">
        <v>82</v>
      </c>
      <c r="J37" s="35" t="str">
        <f t="shared" si="1"/>
        <v>Tốt</v>
      </c>
      <c r="K37" s="32"/>
      <c r="L37" s="43"/>
      <c r="M37" s="34" t="e">
        <f>VLOOKUP(B37,[8]K63T!$B$7:$K$12,10,0)</f>
        <v>#N/A</v>
      </c>
      <c r="N37" s="86"/>
      <c r="O37" s="86"/>
      <c r="P37" s="86"/>
    </row>
    <row r="38" spans="1:16" x14ac:dyDescent="0.25">
      <c r="A38" s="33">
        <v>25</v>
      </c>
      <c r="B38" s="82">
        <v>18020883</v>
      </c>
      <c r="C38" s="82" t="s">
        <v>273</v>
      </c>
      <c r="D38" s="85">
        <v>36833</v>
      </c>
      <c r="E38" s="33">
        <v>90</v>
      </c>
      <c r="F38" s="33">
        <v>80</v>
      </c>
      <c r="G38" s="33">
        <v>80</v>
      </c>
      <c r="H38" s="34" t="str">
        <f t="shared" si="0"/>
        <v>Tốt</v>
      </c>
      <c r="I38" s="33">
        <v>80</v>
      </c>
      <c r="J38" s="35" t="str">
        <f t="shared" si="1"/>
        <v>Tốt</v>
      </c>
      <c r="K38" s="32"/>
      <c r="L38" s="43"/>
      <c r="M38" s="34" t="e">
        <f>VLOOKUP(B38,[8]K63T!$B$7:$K$12,10,0)</f>
        <v>#N/A</v>
      </c>
      <c r="N38" s="86"/>
      <c r="O38" s="86"/>
      <c r="P38" s="86"/>
    </row>
    <row r="39" spans="1:16" x14ac:dyDescent="0.25">
      <c r="A39" s="32">
        <v>26</v>
      </c>
      <c r="B39" s="82">
        <v>18020902</v>
      </c>
      <c r="C39" s="82" t="s">
        <v>52</v>
      </c>
      <c r="D39" s="85">
        <v>36753</v>
      </c>
      <c r="E39" s="33">
        <v>80</v>
      </c>
      <c r="F39" s="33">
        <v>80</v>
      </c>
      <c r="G39" s="33">
        <v>80</v>
      </c>
      <c r="H39" s="34" t="str">
        <f t="shared" si="0"/>
        <v>Tốt</v>
      </c>
      <c r="I39" s="33">
        <v>80</v>
      </c>
      <c r="J39" s="35" t="str">
        <f t="shared" si="1"/>
        <v>Tốt</v>
      </c>
      <c r="K39" s="32"/>
      <c r="L39" s="43"/>
      <c r="M39" s="34" t="e">
        <f>VLOOKUP(B39,[8]K63T!$B$7:$K$12,10,0)</f>
        <v>#N/A</v>
      </c>
      <c r="N39" s="86"/>
      <c r="O39" s="86"/>
      <c r="P39" s="86"/>
    </row>
    <row r="40" spans="1:16" x14ac:dyDescent="0.25">
      <c r="A40" s="33">
        <v>27</v>
      </c>
      <c r="B40" s="82">
        <v>18020928</v>
      </c>
      <c r="C40" s="82" t="s">
        <v>276</v>
      </c>
      <c r="D40" s="85">
        <v>36656</v>
      </c>
      <c r="E40" s="33">
        <v>90</v>
      </c>
      <c r="F40" s="33">
        <v>80</v>
      </c>
      <c r="G40" s="33">
        <v>80</v>
      </c>
      <c r="H40" s="34" t="str">
        <f t="shared" si="0"/>
        <v>Tốt</v>
      </c>
      <c r="I40" s="33">
        <v>80</v>
      </c>
      <c r="J40" s="35" t="str">
        <f t="shared" si="1"/>
        <v>Tốt</v>
      </c>
      <c r="K40" s="32"/>
      <c r="L40" s="43"/>
      <c r="M40" s="34" t="e">
        <f>VLOOKUP(B40,[8]K63T!$B$7:$K$12,10,0)</f>
        <v>#N/A</v>
      </c>
      <c r="N40" s="86"/>
      <c r="O40" s="86"/>
      <c r="P40" s="86"/>
    </row>
    <row r="41" spans="1:16" x14ac:dyDescent="0.25">
      <c r="A41" s="32">
        <v>28</v>
      </c>
      <c r="B41" s="82">
        <v>18020932</v>
      </c>
      <c r="C41" s="82" t="s">
        <v>38</v>
      </c>
      <c r="D41" s="85">
        <v>36627</v>
      </c>
      <c r="E41" s="33">
        <v>90</v>
      </c>
      <c r="F41" s="33">
        <v>80</v>
      </c>
      <c r="G41" s="33">
        <v>80</v>
      </c>
      <c r="H41" s="34" t="str">
        <f t="shared" si="0"/>
        <v>Tốt</v>
      </c>
      <c r="I41" s="33">
        <v>80</v>
      </c>
      <c r="J41" s="35" t="str">
        <f t="shared" si="1"/>
        <v>Tốt</v>
      </c>
      <c r="K41" s="36"/>
      <c r="L41" s="37"/>
      <c r="M41" s="34" t="e">
        <f>VLOOKUP(B41,[8]K63T!$B$7:$K$12,10,0)</f>
        <v>#N/A</v>
      </c>
      <c r="N41" s="86"/>
      <c r="O41" s="86"/>
      <c r="P41" s="86"/>
    </row>
    <row r="42" spans="1:16" x14ac:dyDescent="0.25">
      <c r="A42" s="32">
        <v>29</v>
      </c>
      <c r="B42" s="82">
        <v>18020942</v>
      </c>
      <c r="C42" s="82" t="s">
        <v>38</v>
      </c>
      <c r="D42" s="85">
        <v>36835</v>
      </c>
      <c r="E42" s="33">
        <v>90</v>
      </c>
      <c r="F42" s="33">
        <v>80</v>
      </c>
      <c r="G42" s="33">
        <v>80</v>
      </c>
      <c r="H42" s="34" t="str">
        <f t="shared" si="0"/>
        <v>Tốt</v>
      </c>
      <c r="I42" s="33">
        <v>80</v>
      </c>
      <c r="J42" s="35" t="str">
        <f t="shared" si="1"/>
        <v>Tốt</v>
      </c>
      <c r="K42" s="32"/>
      <c r="L42" s="43"/>
      <c r="M42" s="34" t="e">
        <f>VLOOKUP(B42,[8]K63T!$B$7:$K$12,10,0)</f>
        <v>#N/A</v>
      </c>
      <c r="N42" s="86"/>
      <c r="O42" s="86"/>
      <c r="P42" s="86"/>
    </row>
    <row r="43" spans="1:16" x14ac:dyDescent="0.25">
      <c r="A43" s="33">
        <v>30</v>
      </c>
      <c r="B43" s="82">
        <v>18020946</v>
      </c>
      <c r="C43" s="82" t="s">
        <v>278</v>
      </c>
      <c r="D43" s="85">
        <v>36820</v>
      </c>
      <c r="E43" s="33">
        <v>90</v>
      </c>
      <c r="F43" s="33">
        <v>80</v>
      </c>
      <c r="G43" s="33">
        <v>80</v>
      </c>
      <c r="H43" s="34" t="str">
        <f t="shared" si="0"/>
        <v>Tốt</v>
      </c>
      <c r="I43" s="33">
        <v>80</v>
      </c>
      <c r="J43" s="35" t="str">
        <f t="shared" si="1"/>
        <v>Tốt</v>
      </c>
      <c r="K43" s="32"/>
      <c r="L43" s="43"/>
      <c r="M43" s="34" t="e">
        <f>VLOOKUP(B43,[8]K63T!$B$7:$K$12,10,0)</f>
        <v>#N/A</v>
      </c>
      <c r="N43" s="86"/>
      <c r="O43" s="86"/>
      <c r="P43" s="86"/>
    </row>
    <row r="44" spans="1:16" x14ac:dyDescent="0.25">
      <c r="A44" s="32">
        <v>31</v>
      </c>
      <c r="B44" s="82">
        <v>18020960</v>
      </c>
      <c r="C44" s="82" t="s">
        <v>279</v>
      </c>
      <c r="D44" s="85">
        <v>36845</v>
      </c>
      <c r="E44" s="33">
        <v>90</v>
      </c>
      <c r="F44" s="33">
        <v>80</v>
      </c>
      <c r="G44" s="33">
        <v>80</v>
      </c>
      <c r="H44" s="34" t="str">
        <f t="shared" si="0"/>
        <v>Tốt</v>
      </c>
      <c r="I44" s="33">
        <v>80</v>
      </c>
      <c r="J44" s="35" t="str">
        <f t="shared" si="1"/>
        <v>Tốt</v>
      </c>
      <c r="K44" s="32"/>
      <c r="L44" s="43"/>
      <c r="M44" s="34" t="e">
        <f>VLOOKUP(B44,[8]K63T!$B$7:$K$12,10,0)</f>
        <v>#N/A</v>
      </c>
      <c r="N44" s="86"/>
      <c r="O44" s="86"/>
      <c r="P44" s="86"/>
    </row>
    <row r="45" spans="1:16" x14ac:dyDescent="0.25">
      <c r="A45" s="33">
        <v>32</v>
      </c>
      <c r="B45" s="82">
        <v>18020961</v>
      </c>
      <c r="C45" s="82" t="s">
        <v>405</v>
      </c>
      <c r="D45" s="85">
        <v>36834</v>
      </c>
      <c r="E45" s="33">
        <v>90</v>
      </c>
      <c r="F45" s="33">
        <v>80</v>
      </c>
      <c r="G45" s="33">
        <v>80</v>
      </c>
      <c r="H45" s="34" t="str">
        <f t="shared" si="0"/>
        <v>Tốt</v>
      </c>
      <c r="I45" s="33">
        <v>80</v>
      </c>
      <c r="J45" s="35" t="str">
        <f t="shared" si="1"/>
        <v>Tốt</v>
      </c>
      <c r="K45" s="32"/>
      <c r="L45" s="43"/>
      <c r="M45" s="34" t="e">
        <f>VLOOKUP(B45,[8]K63T!$B$7:$K$12,10,0)</f>
        <v>#N/A</v>
      </c>
      <c r="N45" s="86"/>
      <c r="O45" s="86"/>
      <c r="P45" s="86"/>
    </row>
    <row r="46" spans="1:16" x14ac:dyDescent="0.25">
      <c r="A46" s="32">
        <v>33</v>
      </c>
      <c r="B46" s="82">
        <v>18020067</v>
      </c>
      <c r="C46" s="82" t="s">
        <v>409</v>
      </c>
      <c r="D46" s="85">
        <v>36567</v>
      </c>
      <c r="E46" s="33">
        <v>90</v>
      </c>
      <c r="F46" s="33">
        <v>90</v>
      </c>
      <c r="G46" s="33">
        <v>80</v>
      </c>
      <c r="H46" s="34" t="str">
        <f t="shared" ref="H46:H65" si="2">IF(G46&gt;=90,"Xuất sắc",IF(G46&gt;=80,"Tốt", IF(G46&gt;=65,"Khá",IF(G46&gt;=50,"Trung bình", IF(G46&gt;=35, "Yếu", "Kém")))))</f>
        <v>Tốt</v>
      </c>
      <c r="I46" s="33">
        <v>80</v>
      </c>
      <c r="J46" s="35" t="str">
        <f t="shared" si="1"/>
        <v>Tốt</v>
      </c>
      <c r="K46" s="32"/>
      <c r="L46" s="37" t="s">
        <v>570</v>
      </c>
      <c r="M46" s="34" t="e">
        <f>VLOOKUP(B46,[8]K63T!$B$7:$K$12,10,0)</f>
        <v>#N/A</v>
      </c>
      <c r="N46" s="86"/>
      <c r="O46" s="86"/>
      <c r="P46" s="86"/>
    </row>
    <row r="47" spans="1:16" x14ac:dyDescent="0.25">
      <c r="A47" s="32">
        <v>34</v>
      </c>
      <c r="B47" s="82">
        <v>18021045</v>
      </c>
      <c r="C47" s="82" t="s">
        <v>62</v>
      </c>
      <c r="D47" s="85">
        <v>36645</v>
      </c>
      <c r="E47" s="33">
        <v>80</v>
      </c>
      <c r="F47" s="33">
        <v>80</v>
      </c>
      <c r="G47" s="33">
        <v>80</v>
      </c>
      <c r="H47" s="34" t="str">
        <f t="shared" si="2"/>
        <v>Tốt</v>
      </c>
      <c r="I47" s="33">
        <v>80</v>
      </c>
      <c r="J47" s="35" t="str">
        <f t="shared" si="1"/>
        <v>Tốt</v>
      </c>
      <c r="K47" s="32"/>
      <c r="L47" s="43"/>
      <c r="M47" s="34" t="e">
        <f>VLOOKUP(B47,[8]K63T!$B$7:$K$12,10,0)</f>
        <v>#N/A</v>
      </c>
      <c r="N47" s="86"/>
      <c r="O47" s="86"/>
      <c r="P47" s="86"/>
    </row>
    <row r="48" spans="1:16" x14ac:dyDescent="0.25">
      <c r="A48" s="33">
        <v>35</v>
      </c>
      <c r="B48" s="82">
        <v>18021060</v>
      </c>
      <c r="C48" s="82" t="s">
        <v>238</v>
      </c>
      <c r="D48" s="85">
        <v>36725</v>
      </c>
      <c r="E48" s="33">
        <v>80</v>
      </c>
      <c r="F48" s="33">
        <v>80</v>
      </c>
      <c r="G48" s="33">
        <v>80</v>
      </c>
      <c r="H48" s="34" t="str">
        <f t="shared" si="2"/>
        <v>Tốt</v>
      </c>
      <c r="I48" s="33">
        <v>80</v>
      </c>
      <c r="J48" s="35" t="str">
        <f t="shared" si="1"/>
        <v>Tốt</v>
      </c>
      <c r="K48" s="32"/>
      <c r="L48" s="43"/>
      <c r="M48" s="34" t="e">
        <f>VLOOKUP(B48,[8]K63T!$B$7:$K$12,10,0)</f>
        <v>#N/A</v>
      </c>
      <c r="N48" s="86"/>
      <c r="O48" s="86"/>
      <c r="P48" s="86"/>
    </row>
    <row r="49" spans="1:16" x14ac:dyDescent="0.25">
      <c r="A49" s="32">
        <v>36</v>
      </c>
      <c r="B49" s="82">
        <v>18021075</v>
      </c>
      <c r="C49" s="82" t="s">
        <v>366</v>
      </c>
      <c r="D49" s="85">
        <v>36808</v>
      </c>
      <c r="E49" s="33">
        <v>87</v>
      </c>
      <c r="F49" s="33">
        <v>87</v>
      </c>
      <c r="G49" s="33">
        <v>87</v>
      </c>
      <c r="H49" s="34" t="str">
        <f t="shared" si="2"/>
        <v>Tốt</v>
      </c>
      <c r="I49" s="33">
        <v>87</v>
      </c>
      <c r="J49" s="35" t="str">
        <f t="shared" si="1"/>
        <v>Tốt</v>
      </c>
      <c r="K49" s="36"/>
      <c r="L49" s="37"/>
      <c r="M49" s="34" t="e">
        <f>VLOOKUP(B49,[8]K63T!$B$7:$K$12,10,0)</f>
        <v>#N/A</v>
      </c>
      <c r="N49" s="86"/>
      <c r="O49" s="86"/>
      <c r="P49" s="86"/>
    </row>
    <row r="50" spans="1:16" x14ac:dyDescent="0.25">
      <c r="A50" s="33">
        <v>37</v>
      </c>
      <c r="B50" s="82">
        <v>18021183</v>
      </c>
      <c r="C50" s="82" t="s">
        <v>241</v>
      </c>
      <c r="D50" s="85">
        <v>36872</v>
      </c>
      <c r="E50" s="33">
        <v>80</v>
      </c>
      <c r="F50" s="33">
        <v>80</v>
      </c>
      <c r="G50" s="33">
        <v>80</v>
      </c>
      <c r="H50" s="34" t="str">
        <f t="shared" si="2"/>
        <v>Tốt</v>
      </c>
      <c r="I50" s="33">
        <v>80</v>
      </c>
      <c r="J50" s="35" t="str">
        <f t="shared" si="1"/>
        <v>Tốt</v>
      </c>
      <c r="K50" s="32"/>
      <c r="L50" s="43"/>
      <c r="M50" s="34" t="e">
        <f>VLOOKUP(B50,[8]K63T!$B$7:$K$12,10,0)</f>
        <v>#N/A</v>
      </c>
      <c r="N50" s="86"/>
      <c r="O50" s="86"/>
      <c r="P50" s="86"/>
    </row>
    <row r="51" spans="1:16" x14ac:dyDescent="0.25">
      <c r="A51" s="32">
        <v>38</v>
      </c>
      <c r="B51" s="82">
        <v>18021177</v>
      </c>
      <c r="C51" s="82" t="s">
        <v>242</v>
      </c>
      <c r="D51" s="85">
        <v>36677</v>
      </c>
      <c r="E51" s="33">
        <v>80</v>
      </c>
      <c r="F51" s="33">
        <v>80</v>
      </c>
      <c r="G51" s="33">
        <v>80</v>
      </c>
      <c r="H51" s="34" t="str">
        <f t="shared" si="2"/>
        <v>Tốt</v>
      </c>
      <c r="I51" s="33">
        <v>80</v>
      </c>
      <c r="J51" s="35" t="str">
        <f t="shared" si="1"/>
        <v>Tốt</v>
      </c>
      <c r="K51" s="32"/>
      <c r="L51" s="43"/>
      <c r="M51" s="34" t="e">
        <f>VLOOKUP(B51,[8]K63T!$B$7:$K$12,10,0)</f>
        <v>#N/A</v>
      </c>
      <c r="N51" s="86"/>
      <c r="O51" s="86"/>
      <c r="P51" s="86"/>
    </row>
    <row r="52" spans="1:16" x14ac:dyDescent="0.25">
      <c r="A52" s="32">
        <v>39</v>
      </c>
      <c r="B52" s="82">
        <v>18021197</v>
      </c>
      <c r="C52" s="82" t="s">
        <v>289</v>
      </c>
      <c r="D52" s="85">
        <v>36735</v>
      </c>
      <c r="E52" s="33">
        <v>80</v>
      </c>
      <c r="F52" s="33">
        <v>80</v>
      </c>
      <c r="G52" s="33">
        <v>80</v>
      </c>
      <c r="H52" s="34" t="str">
        <f t="shared" si="2"/>
        <v>Tốt</v>
      </c>
      <c r="I52" s="33">
        <v>80</v>
      </c>
      <c r="J52" s="35" t="str">
        <f t="shared" si="1"/>
        <v>Tốt</v>
      </c>
      <c r="K52" s="32"/>
      <c r="L52" s="43"/>
      <c r="M52" s="34" t="e">
        <f>VLOOKUP(B52,[8]K63T!$B$7:$K$12,10,0)</f>
        <v>#N/A</v>
      </c>
      <c r="N52" s="86"/>
      <c r="O52" s="86"/>
      <c r="P52" s="86"/>
    </row>
    <row r="53" spans="1:16" x14ac:dyDescent="0.25">
      <c r="A53" s="33">
        <v>40</v>
      </c>
      <c r="B53" s="82">
        <v>18021160</v>
      </c>
      <c r="C53" s="82" t="s">
        <v>243</v>
      </c>
      <c r="D53" s="85">
        <v>36800</v>
      </c>
      <c r="E53" s="33">
        <v>90</v>
      </c>
      <c r="F53" s="33">
        <v>90</v>
      </c>
      <c r="G53" s="33">
        <v>90</v>
      </c>
      <c r="H53" s="34" t="str">
        <f t="shared" si="2"/>
        <v>Xuất sắc</v>
      </c>
      <c r="I53" s="33">
        <v>90</v>
      </c>
      <c r="J53" s="35" t="str">
        <f t="shared" si="1"/>
        <v>Xuất sắc</v>
      </c>
      <c r="K53" s="32"/>
      <c r="L53" s="43"/>
      <c r="M53" s="34" t="str">
        <f>VLOOKUP(B53,[8]K63T!$B$7:$K$12,10,0)</f>
        <v>3.70</v>
      </c>
      <c r="N53" s="86"/>
      <c r="O53" s="86"/>
      <c r="P53" s="86"/>
    </row>
    <row r="54" spans="1:16" x14ac:dyDescent="0.25">
      <c r="A54" s="32">
        <v>41</v>
      </c>
      <c r="B54" s="82">
        <v>18021143</v>
      </c>
      <c r="C54" s="82" t="s">
        <v>418</v>
      </c>
      <c r="D54" s="85">
        <v>36539</v>
      </c>
      <c r="E54" s="33">
        <v>80</v>
      </c>
      <c r="F54" s="33">
        <v>80</v>
      </c>
      <c r="G54" s="33">
        <v>80</v>
      </c>
      <c r="H54" s="34" t="str">
        <f t="shared" si="2"/>
        <v>Tốt</v>
      </c>
      <c r="I54" s="33">
        <v>80</v>
      </c>
      <c r="J54" s="35" t="str">
        <f t="shared" si="1"/>
        <v>Tốt</v>
      </c>
      <c r="K54" s="32"/>
      <c r="L54" s="43"/>
      <c r="M54" s="34" t="e">
        <f>VLOOKUP(B54,[8]K63T!$B$7:$K$12,10,0)</f>
        <v>#N/A</v>
      </c>
      <c r="N54" s="86"/>
      <c r="O54" s="86"/>
      <c r="P54" s="86"/>
    </row>
    <row r="55" spans="1:16" x14ac:dyDescent="0.25">
      <c r="A55" s="33">
        <v>42</v>
      </c>
      <c r="B55" s="82">
        <v>18021208</v>
      </c>
      <c r="C55" s="82" t="s">
        <v>244</v>
      </c>
      <c r="D55" s="85">
        <v>36836</v>
      </c>
      <c r="E55" s="33">
        <v>90</v>
      </c>
      <c r="F55" s="33">
        <v>90</v>
      </c>
      <c r="G55" s="33">
        <v>90</v>
      </c>
      <c r="H55" s="34" t="str">
        <f t="shared" si="2"/>
        <v>Xuất sắc</v>
      </c>
      <c r="I55" s="33">
        <v>90</v>
      </c>
      <c r="J55" s="35" t="str">
        <f t="shared" si="1"/>
        <v>Xuất sắc</v>
      </c>
      <c r="K55" s="32"/>
      <c r="L55" s="43"/>
      <c r="M55" s="34" t="e">
        <f>VLOOKUP(B55,[8]K63T!$B$7:$K$12,10,0)</f>
        <v>#N/A</v>
      </c>
      <c r="N55" s="86"/>
      <c r="O55" s="86"/>
      <c r="P55" s="86"/>
    </row>
    <row r="56" spans="1:16" x14ac:dyDescent="0.25">
      <c r="A56" s="32">
        <v>43</v>
      </c>
      <c r="B56" s="82">
        <v>18021219</v>
      </c>
      <c r="C56" s="82" t="s">
        <v>292</v>
      </c>
      <c r="D56" s="85">
        <v>36665</v>
      </c>
      <c r="E56" s="33">
        <v>80</v>
      </c>
      <c r="F56" s="33">
        <v>80</v>
      </c>
      <c r="G56" s="33">
        <v>80</v>
      </c>
      <c r="H56" s="34" t="str">
        <f t="shared" si="2"/>
        <v>Tốt</v>
      </c>
      <c r="I56" s="33">
        <v>80</v>
      </c>
      <c r="J56" s="35" t="str">
        <f t="shared" si="1"/>
        <v>Tốt</v>
      </c>
      <c r="K56" s="32"/>
      <c r="L56" s="43"/>
      <c r="M56" s="34" t="e">
        <f>VLOOKUP(B56,[8]K63T!$B$7:$K$12,10,0)</f>
        <v>#N/A</v>
      </c>
      <c r="N56" s="86"/>
      <c r="O56" s="86"/>
      <c r="P56" s="86"/>
    </row>
    <row r="57" spans="1:16" x14ac:dyDescent="0.25">
      <c r="A57" s="32">
        <v>44</v>
      </c>
      <c r="B57" s="82">
        <v>18021238</v>
      </c>
      <c r="C57" s="82" t="s">
        <v>371</v>
      </c>
      <c r="D57" s="85">
        <v>36870</v>
      </c>
      <c r="E57" s="33">
        <v>82</v>
      </c>
      <c r="F57" s="33">
        <v>82</v>
      </c>
      <c r="G57" s="33">
        <v>82</v>
      </c>
      <c r="H57" s="34" t="str">
        <f t="shared" si="2"/>
        <v>Tốt</v>
      </c>
      <c r="I57" s="33">
        <v>82</v>
      </c>
      <c r="J57" s="35" t="str">
        <f t="shared" si="1"/>
        <v>Tốt</v>
      </c>
      <c r="K57" s="32"/>
      <c r="L57" s="43"/>
      <c r="M57" s="34" t="e">
        <f>VLOOKUP(B57,[8]K63T!$B$7:$K$12,10,0)</f>
        <v>#N/A</v>
      </c>
      <c r="N57" s="86"/>
      <c r="O57" s="86"/>
      <c r="P57" s="86"/>
    </row>
    <row r="58" spans="1:16" x14ac:dyDescent="0.25">
      <c r="A58" s="33">
        <v>45</v>
      </c>
      <c r="B58" s="82">
        <v>18021241</v>
      </c>
      <c r="C58" s="82" t="s">
        <v>419</v>
      </c>
      <c r="D58" s="85">
        <v>36603</v>
      </c>
      <c r="E58" s="33">
        <v>80</v>
      </c>
      <c r="F58" s="33">
        <v>80</v>
      </c>
      <c r="G58" s="33">
        <v>80</v>
      </c>
      <c r="H58" s="34" t="str">
        <f t="shared" si="2"/>
        <v>Tốt</v>
      </c>
      <c r="I58" s="33">
        <v>80</v>
      </c>
      <c r="J58" s="35" t="str">
        <f t="shared" si="1"/>
        <v>Tốt</v>
      </c>
      <c r="K58" s="32"/>
      <c r="L58" s="43"/>
      <c r="M58" s="34" t="e">
        <f>VLOOKUP(B58,[8]K63T!$B$7:$K$12,10,0)</f>
        <v>#N/A</v>
      </c>
      <c r="N58" s="86"/>
      <c r="O58" s="86"/>
      <c r="P58" s="86"/>
    </row>
    <row r="59" spans="1:16" x14ac:dyDescent="0.25">
      <c r="A59" s="32">
        <v>46</v>
      </c>
      <c r="B59" s="82">
        <v>18021246</v>
      </c>
      <c r="C59" s="82" t="s">
        <v>420</v>
      </c>
      <c r="D59" s="85">
        <v>36543</v>
      </c>
      <c r="E59" s="33">
        <v>90</v>
      </c>
      <c r="F59" s="33">
        <v>80</v>
      </c>
      <c r="G59" s="33">
        <v>80</v>
      </c>
      <c r="H59" s="34" t="str">
        <f t="shared" si="2"/>
        <v>Tốt</v>
      </c>
      <c r="I59" s="33">
        <v>80</v>
      </c>
      <c r="J59" s="35" t="str">
        <f t="shared" si="1"/>
        <v>Tốt</v>
      </c>
      <c r="K59" s="32"/>
      <c r="L59" s="43"/>
      <c r="M59" s="34" t="e">
        <f>VLOOKUP(B59,[8]K63T!$B$7:$K$12,10,0)</f>
        <v>#N/A</v>
      </c>
      <c r="N59" s="86"/>
      <c r="O59" s="86"/>
      <c r="P59" s="86"/>
    </row>
    <row r="60" spans="1:16" x14ac:dyDescent="0.25">
      <c r="A60" s="33">
        <v>47</v>
      </c>
      <c r="B60" s="82">
        <v>18021271</v>
      </c>
      <c r="C60" s="82" t="s">
        <v>373</v>
      </c>
      <c r="D60" s="85">
        <v>36833</v>
      </c>
      <c r="E60" s="33">
        <v>94</v>
      </c>
      <c r="F60" s="33">
        <v>94</v>
      </c>
      <c r="G60" s="33">
        <v>94</v>
      </c>
      <c r="H60" s="34" t="str">
        <f t="shared" si="2"/>
        <v>Xuất sắc</v>
      </c>
      <c r="I60" s="33">
        <v>94</v>
      </c>
      <c r="J60" s="35" t="str">
        <f t="shared" si="1"/>
        <v>Xuất sắc</v>
      </c>
      <c r="K60" s="32"/>
      <c r="L60" s="43"/>
      <c r="M60" s="34" t="str">
        <f>VLOOKUP(B60,[8]K63T!$B$7:$K$12,10,0)</f>
        <v>4.00</v>
      </c>
      <c r="N60" s="86"/>
      <c r="O60" s="86"/>
      <c r="P60" s="86"/>
    </row>
    <row r="61" spans="1:16" x14ac:dyDescent="0.25">
      <c r="A61" s="32">
        <v>48</v>
      </c>
      <c r="B61" s="82">
        <v>18020056</v>
      </c>
      <c r="C61" s="82" t="s">
        <v>249</v>
      </c>
      <c r="D61" s="85">
        <v>36807</v>
      </c>
      <c r="E61" s="33">
        <v>100</v>
      </c>
      <c r="F61" s="33">
        <v>100</v>
      </c>
      <c r="G61" s="33">
        <v>90</v>
      </c>
      <c r="H61" s="34" t="str">
        <f t="shared" si="2"/>
        <v>Xuất sắc</v>
      </c>
      <c r="I61" s="33">
        <v>90</v>
      </c>
      <c r="J61" s="35" t="str">
        <f t="shared" si="1"/>
        <v>Xuất sắc</v>
      </c>
      <c r="K61" s="32"/>
      <c r="L61" s="43" t="s">
        <v>572</v>
      </c>
      <c r="M61" s="34" t="e">
        <f>VLOOKUP(B61,[8]K63T!$B$7:$K$12,10,0)</f>
        <v>#N/A</v>
      </c>
      <c r="N61" s="86"/>
      <c r="O61" s="86"/>
      <c r="P61" s="86"/>
    </row>
    <row r="62" spans="1:16" x14ac:dyDescent="0.25">
      <c r="A62" s="32">
        <v>49</v>
      </c>
      <c r="B62" s="82">
        <v>18021373</v>
      </c>
      <c r="C62" s="82" t="s">
        <v>424</v>
      </c>
      <c r="D62" s="85">
        <v>36823</v>
      </c>
      <c r="E62" s="33">
        <v>80</v>
      </c>
      <c r="F62" s="33">
        <v>80</v>
      </c>
      <c r="G62" s="33">
        <v>80</v>
      </c>
      <c r="H62" s="34" t="str">
        <f t="shared" si="2"/>
        <v>Tốt</v>
      </c>
      <c r="I62" s="33">
        <v>80</v>
      </c>
      <c r="J62" s="35" t="str">
        <f t="shared" si="1"/>
        <v>Tốt</v>
      </c>
      <c r="K62" s="32"/>
      <c r="L62" s="43"/>
      <c r="M62" s="34" t="e">
        <f>VLOOKUP(B62,[8]K63T!$B$7:$K$12,10,0)</f>
        <v>#N/A</v>
      </c>
      <c r="N62" s="86"/>
      <c r="O62" s="86"/>
      <c r="P62" s="86"/>
    </row>
    <row r="63" spans="1:16" x14ac:dyDescent="0.25">
      <c r="A63" s="33">
        <v>50</v>
      </c>
      <c r="B63" s="82">
        <v>18021382</v>
      </c>
      <c r="C63" s="82" t="s">
        <v>425</v>
      </c>
      <c r="D63" s="85">
        <v>36843</v>
      </c>
      <c r="E63" s="33">
        <v>80</v>
      </c>
      <c r="F63" s="33">
        <v>80</v>
      </c>
      <c r="G63" s="33">
        <v>80</v>
      </c>
      <c r="H63" s="34" t="str">
        <f t="shared" si="2"/>
        <v>Tốt</v>
      </c>
      <c r="I63" s="33">
        <v>80</v>
      </c>
      <c r="J63" s="35" t="str">
        <f t="shared" si="1"/>
        <v>Tốt</v>
      </c>
      <c r="K63" s="32"/>
      <c r="L63" s="43"/>
      <c r="M63" s="34" t="e">
        <f>VLOOKUP(B63,[8]K63T!$B$7:$K$12,10,0)</f>
        <v>#N/A</v>
      </c>
      <c r="N63" s="86"/>
      <c r="O63" s="86"/>
      <c r="P63" s="86"/>
    </row>
    <row r="64" spans="1:16" x14ac:dyDescent="0.25">
      <c r="A64" s="32">
        <v>51</v>
      </c>
      <c r="B64" s="82">
        <v>18021395</v>
      </c>
      <c r="C64" s="82" t="s">
        <v>75</v>
      </c>
      <c r="D64" s="85">
        <v>36647</v>
      </c>
      <c r="E64" s="33">
        <v>80</v>
      </c>
      <c r="F64" s="33">
        <v>80</v>
      </c>
      <c r="G64" s="33">
        <v>80</v>
      </c>
      <c r="H64" s="34" t="str">
        <f t="shared" si="2"/>
        <v>Tốt</v>
      </c>
      <c r="I64" s="33">
        <v>80</v>
      </c>
      <c r="J64" s="35" t="str">
        <f t="shared" si="1"/>
        <v>Tốt</v>
      </c>
      <c r="K64" s="32"/>
      <c r="L64" s="43"/>
      <c r="M64" s="34" t="e">
        <f>VLOOKUP(B64,[8]K63T!$B$7:$K$12,10,0)</f>
        <v>#N/A</v>
      </c>
      <c r="N64" s="86"/>
      <c r="O64" s="86"/>
      <c r="P64" s="86"/>
    </row>
    <row r="65" spans="1:16" x14ac:dyDescent="0.25">
      <c r="A65" s="33">
        <v>52</v>
      </c>
      <c r="B65" s="82">
        <v>18021420</v>
      </c>
      <c r="C65" s="82" t="s">
        <v>297</v>
      </c>
      <c r="D65" s="85">
        <v>36678</v>
      </c>
      <c r="E65" s="33">
        <v>80</v>
      </c>
      <c r="F65" s="33">
        <v>80</v>
      </c>
      <c r="G65" s="33">
        <v>80</v>
      </c>
      <c r="H65" s="34" t="str">
        <f t="shared" si="2"/>
        <v>Tốt</v>
      </c>
      <c r="I65" s="33">
        <v>80</v>
      </c>
      <c r="J65" s="35" t="str">
        <f t="shared" si="1"/>
        <v>Tốt</v>
      </c>
      <c r="K65" s="32"/>
      <c r="L65" s="43"/>
      <c r="M65" s="34" t="e">
        <f>VLOOKUP(B65,[8]K63T!$B$7:$K$12,10,0)</f>
        <v>#N/A</v>
      </c>
      <c r="N65" s="86"/>
      <c r="O65" s="86"/>
      <c r="P65" s="86"/>
    </row>
    <row r="67" spans="1:16" s="16" customFormat="1" x14ac:dyDescent="0.25">
      <c r="A67" s="38" t="s">
        <v>515</v>
      </c>
      <c r="D67" s="22"/>
      <c r="E67" s="17"/>
      <c r="F67" s="17"/>
      <c r="G67" s="17"/>
      <c r="I67" s="17"/>
      <c r="J67" s="17"/>
      <c r="K67" s="23"/>
    </row>
  </sheetData>
  <mergeCells count="23"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A1:J1"/>
    <mergeCell ref="A2:J2"/>
    <mergeCell ref="A3:J3"/>
    <mergeCell ref="A4:J4"/>
    <mergeCell ref="A6:D6"/>
    <mergeCell ref="N12:N13"/>
    <mergeCell ref="O12:O13"/>
    <mergeCell ref="P12:P13"/>
    <mergeCell ref="M12:M13"/>
    <mergeCell ref="C12:C13"/>
    <mergeCell ref="D12:D13"/>
    <mergeCell ref="E12:E13"/>
    <mergeCell ref="F12:F13"/>
    <mergeCell ref="G12:H12"/>
  </mergeCells>
  <pageMargins left="0.23" right="0.27" top="0.38" bottom="0.28999999999999998" header="0.19" footer="0.17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tabSelected="1" topLeftCell="A4" workbookViewId="0">
      <selection activeCell="Q17" sqref="Q17"/>
    </sheetView>
  </sheetViews>
  <sheetFormatPr defaultRowHeight="12.75" x14ac:dyDescent="0.2"/>
  <cols>
    <col min="1" max="1" width="5.125" style="2" bestFit="1" customWidth="1"/>
    <col min="2" max="2" width="39.625" style="2" bestFit="1" customWidth="1"/>
    <col min="3" max="3" width="6.625" style="2" customWidth="1"/>
    <col min="4" max="4" width="9.25" style="2" customWidth="1"/>
    <col min="5" max="5" width="6.625" style="2" customWidth="1"/>
    <col min="6" max="6" width="7.875" style="2" bestFit="1" customWidth="1"/>
    <col min="7" max="7" width="10.125" style="2" bestFit="1" customWidth="1"/>
    <col min="8" max="8" width="7.875" style="2" bestFit="1" customWidth="1"/>
    <col min="9" max="9" width="5.875" style="2" bestFit="1" customWidth="1"/>
    <col min="10" max="10" width="7.875" style="2" bestFit="1" customWidth="1"/>
    <col min="11" max="11" width="5.875" style="2" bestFit="1" customWidth="1"/>
    <col min="12" max="12" width="6.75" style="2" bestFit="1" customWidth="1"/>
    <col min="13" max="13" width="5.875" style="2" bestFit="1" customWidth="1"/>
    <col min="14" max="14" width="6.75" style="2" bestFit="1" customWidth="1"/>
    <col min="15" max="15" width="5.875" style="2" bestFit="1" customWidth="1"/>
    <col min="16" max="16" width="9" style="2" bestFit="1" customWidth="1"/>
    <col min="17" max="255" width="9.125" style="2"/>
    <col min="256" max="256" width="5.25" style="2" customWidth="1"/>
    <col min="257" max="257" width="9.125" style="2"/>
    <col min="258" max="258" width="6.625" style="2" customWidth="1"/>
    <col min="259" max="259" width="7" style="2" customWidth="1"/>
    <col min="260" max="260" width="9.125" style="2"/>
    <col min="261" max="261" width="8.375" style="2" customWidth="1"/>
    <col min="262" max="262" width="9.125" style="2"/>
    <col min="263" max="263" width="7.125" style="2" customWidth="1"/>
    <col min="264" max="264" width="9.125" style="2"/>
    <col min="265" max="265" width="7.375" style="2" customWidth="1"/>
    <col min="266" max="266" width="9.125" style="2"/>
    <col min="267" max="267" width="7.125" style="2" customWidth="1"/>
    <col min="268" max="268" width="9.125" style="2"/>
    <col min="269" max="269" width="6.375" style="2" customWidth="1"/>
    <col min="270" max="270" width="8" style="2" customWidth="1"/>
    <col min="271" max="271" width="6.625" style="2" customWidth="1"/>
    <col min="272" max="511" width="9.125" style="2"/>
    <col min="512" max="512" width="5.25" style="2" customWidth="1"/>
    <col min="513" max="513" width="9.125" style="2"/>
    <col min="514" max="514" width="6.625" style="2" customWidth="1"/>
    <col min="515" max="515" width="7" style="2" customWidth="1"/>
    <col min="516" max="516" width="9.125" style="2"/>
    <col min="517" max="517" width="8.375" style="2" customWidth="1"/>
    <col min="518" max="518" width="9.125" style="2"/>
    <col min="519" max="519" width="7.125" style="2" customWidth="1"/>
    <col min="520" max="520" width="9.125" style="2"/>
    <col min="521" max="521" width="7.375" style="2" customWidth="1"/>
    <col min="522" max="522" width="9.125" style="2"/>
    <col min="523" max="523" width="7.125" style="2" customWidth="1"/>
    <col min="524" max="524" width="9.125" style="2"/>
    <col min="525" max="525" width="6.375" style="2" customWidth="1"/>
    <col min="526" max="526" width="8" style="2" customWidth="1"/>
    <col min="527" max="527" width="6.625" style="2" customWidth="1"/>
    <col min="528" max="767" width="9.125" style="2"/>
    <col min="768" max="768" width="5.25" style="2" customWidth="1"/>
    <col min="769" max="769" width="9.125" style="2"/>
    <col min="770" max="770" width="6.625" style="2" customWidth="1"/>
    <col min="771" max="771" width="7" style="2" customWidth="1"/>
    <col min="772" max="772" width="9.125" style="2"/>
    <col min="773" max="773" width="8.375" style="2" customWidth="1"/>
    <col min="774" max="774" width="9.125" style="2"/>
    <col min="775" max="775" width="7.125" style="2" customWidth="1"/>
    <col min="776" max="776" width="9.125" style="2"/>
    <col min="777" max="777" width="7.375" style="2" customWidth="1"/>
    <col min="778" max="778" width="9.125" style="2"/>
    <col min="779" max="779" width="7.125" style="2" customWidth="1"/>
    <col min="780" max="780" width="9.125" style="2"/>
    <col min="781" max="781" width="6.375" style="2" customWidth="1"/>
    <col min="782" max="782" width="8" style="2" customWidth="1"/>
    <col min="783" max="783" width="6.625" style="2" customWidth="1"/>
    <col min="784" max="1023" width="9.125" style="2"/>
    <col min="1024" max="1024" width="5.25" style="2" customWidth="1"/>
    <col min="1025" max="1025" width="9.125" style="2"/>
    <col min="1026" max="1026" width="6.625" style="2" customWidth="1"/>
    <col min="1027" max="1027" width="7" style="2" customWidth="1"/>
    <col min="1028" max="1028" width="9.125" style="2"/>
    <col min="1029" max="1029" width="8.375" style="2" customWidth="1"/>
    <col min="1030" max="1030" width="9.125" style="2"/>
    <col min="1031" max="1031" width="7.125" style="2" customWidth="1"/>
    <col min="1032" max="1032" width="9.125" style="2"/>
    <col min="1033" max="1033" width="7.375" style="2" customWidth="1"/>
    <col min="1034" max="1034" width="9.125" style="2"/>
    <col min="1035" max="1035" width="7.125" style="2" customWidth="1"/>
    <col min="1036" max="1036" width="9.125" style="2"/>
    <col min="1037" max="1037" width="6.375" style="2" customWidth="1"/>
    <col min="1038" max="1038" width="8" style="2" customWidth="1"/>
    <col min="1039" max="1039" width="6.625" style="2" customWidth="1"/>
    <col min="1040" max="1279" width="9.125" style="2"/>
    <col min="1280" max="1280" width="5.25" style="2" customWidth="1"/>
    <col min="1281" max="1281" width="9.125" style="2"/>
    <col min="1282" max="1282" width="6.625" style="2" customWidth="1"/>
    <col min="1283" max="1283" width="7" style="2" customWidth="1"/>
    <col min="1284" max="1284" width="9.125" style="2"/>
    <col min="1285" max="1285" width="8.375" style="2" customWidth="1"/>
    <col min="1286" max="1286" width="9.125" style="2"/>
    <col min="1287" max="1287" width="7.125" style="2" customWidth="1"/>
    <col min="1288" max="1288" width="9.125" style="2"/>
    <col min="1289" max="1289" width="7.375" style="2" customWidth="1"/>
    <col min="1290" max="1290" width="9.125" style="2"/>
    <col min="1291" max="1291" width="7.125" style="2" customWidth="1"/>
    <col min="1292" max="1292" width="9.125" style="2"/>
    <col min="1293" max="1293" width="6.375" style="2" customWidth="1"/>
    <col min="1294" max="1294" width="8" style="2" customWidth="1"/>
    <col min="1295" max="1295" width="6.625" style="2" customWidth="1"/>
    <col min="1296" max="1535" width="9.125" style="2"/>
    <col min="1536" max="1536" width="5.25" style="2" customWidth="1"/>
    <col min="1537" max="1537" width="9.125" style="2"/>
    <col min="1538" max="1538" width="6.625" style="2" customWidth="1"/>
    <col min="1539" max="1539" width="7" style="2" customWidth="1"/>
    <col min="1540" max="1540" width="9.125" style="2"/>
    <col min="1541" max="1541" width="8.375" style="2" customWidth="1"/>
    <col min="1542" max="1542" width="9.125" style="2"/>
    <col min="1543" max="1543" width="7.125" style="2" customWidth="1"/>
    <col min="1544" max="1544" width="9.125" style="2"/>
    <col min="1545" max="1545" width="7.375" style="2" customWidth="1"/>
    <col min="1546" max="1546" width="9.125" style="2"/>
    <col min="1547" max="1547" width="7.125" style="2" customWidth="1"/>
    <col min="1548" max="1548" width="9.125" style="2"/>
    <col min="1549" max="1549" width="6.375" style="2" customWidth="1"/>
    <col min="1550" max="1550" width="8" style="2" customWidth="1"/>
    <col min="1551" max="1551" width="6.625" style="2" customWidth="1"/>
    <col min="1552" max="1791" width="9.125" style="2"/>
    <col min="1792" max="1792" width="5.25" style="2" customWidth="1"/>
    <col min="1793" max="1793" width="9.125" style="2"/>
    <col min="1794" max="1794" width="6.625" style="2" customWidth="1"/>
    <col min="1795" max="1795" width="7" style="2" customWidth="1"/>
    <col min="1796" max="1796" width="9.125" style="2"/>
    <col min="1797" max="1797" width="8.375" style="2" customWidth="1"/>
    <col min="1798" max="1798" width="9.125" style="2"/>
    <col min="1799" max="1799" width="7.125" style="2" customWidth="1"/>
    <col min="1800" max="1800" width="9.125" style="2"/>
    <col min="1801" max="1801" width="7.375" style="2" customWidth="1"/>
    <col min="1802" max="1802" width="9.125" style="2"/>
    <col min="1803" max="1803" width="7.125" style="2" customWidth="1"/>
    <col min="1804" max="1804" width="9.125" style="2"/>
    <col min="1805" max="1805" width="6.375" style="2" customWidth="1"/>
    <col min="1806" max="1806" width="8" style="2" customWidth="1"/>
    <col min="1807" max="1807" width="6.625" style="2" customWidth="1"/>
    <col min="1808" max="2047" width="9.125" style="2"/>
    <col min="2048" max="2048" width="5.25" style="2" customWidth="1"/>
    <col min="2049" max="2049" width="9.125" style="2"/>
    <col min="2050" max="2050" width="6.625" style="2" customWidth="1"/>
    <col min="2051" max="2051" width="7" style="2" customWidth="1"/>
    <col min="2052" max="2052" width="9.125" style="2"/>
    <col min="2053" max="2053" width="8.375" style="2" customWidth="1"/>
    <col min="2054" max="2054" width="9.125" style="2"/>
    <col min="2055" max="2055" width="7.125" style="2" customWidth="1"/>
    <col min="2056" max="2056" width="9.125" style="2"/>
    <col min="2057" max="2057" width="7.375" style="2" customWidth="1"/>
    <col min="2058" max="2058" width="9.125" style="2"/>
    <col min="2059" max="2059" width="7.125" style="2" customWidth="1"/>
    <col min="2060" max="2060" width="9.125" style="2"/>
    <col min="2061" max="2061" width="6.375" style="2" customWidth="1"/>
    <col min="2062" max="2062" width="8" style="2" customWidth="1"/>
    <col min="2063" max="2063" width="6.625" style="2" customWidth="1"/>
    <col min="2064" max="2303" width="9.125" style="2"/>
    <col min="2304" max="2304" width="5.25" style="2" customWidth="1"/>
    <col min="2305" max="2305" width="9.125" style="2"/>
    <col min="2306" max="2306" width="6.625" style="2" customWidth="1"/>
    <col min="2307" max="2307" width="7" style="2" customWidth="1"/>
    <col min="2308" max="2308" width="9.125" style="2"/>
    <col min="2309" max="2309" width="8.375" style="2" customWidth="1"/>
    <col min="2310" max="2310" width="9.125" style="2"/>
    <col min="2311" max="2311" width="7.125" style="2" customWidth="1"/>
    <col min="2312" max="2312" width="9.125" style="2"/>
    <col min="2313" max="2313" width="7.375" style="2" customWidth="1"/>
    <col min="2314" max="2314" width="9.125" style="2"/>
    <col min="2315" max="2315" width="7.125" style="2" customWidth="1"/>
    <col min="2316" max="2316" width="9.125" style="2"/>
    <col min="2317" max="2317" width="6.375" style="2" customWidth="1"/>
    <col min="2318" max="2318" width="8" style="2" customWidth="1"/>
    <col min="2319" max="2319" width="6.625" style="2" customWidth="1"/>
    <col min="2320" max="2559" width="9.125" style="2"/>
    <col min="2560" max="2560" width="5.25" style="2" customWidth="1"/>
    <col min="2561" max="2561" width="9.125" style="2"/>
    <col min="2562" max="2562" width="6.625" style="2" customWidth="1"/>
    <col min="2563" max="2563" width="7" style="2" customWidth="1"/>
    <col min="2564" max="2564" width="9.125" style="2"/>
    <col min="2565" max="2565" width="8.375" style="2" customWidth="1"/>
    <col min="2566" max="2566" width="9.125" style="2"/>
    <col min="2567" max="2567" width="7.125" style="2" customWidth="1"/>
    <col min="2568" max="2568" width="9.125" style="2"/>
    <col min="2569" max="2569" width="7.375" style="2" customWidth="1"/>
    <col min="2570" max="2570" width="9.125" style="2"/>
    <col min="2571" max="2571" width="7.125" style="2" customWidth="1"/>
    <col min="2572" max="2572" width="9.125" style="2"/>
    <col min="2573" max="2573" width="6.375" style="2" customWidth="1"/>
    <col min="2574" max="2574" width="8" style="2" customWidth="1"/>
    <col min="2575" max="2575" width="6.625" style="2" customWidth="1"/>
    <col min="2576" max="2815" width="9.125" style="2"/>
    <col min="2816" max="2816" width="5.25" style="2" customWidth="1"/>
    <col min="2817" max="2817" width="9.125" style="2"/>
    <col min="2818" max="2818" width="6.625" style="2" customWidth="1"/>
    <col min="2819" max="2819" width="7" style="2" customWidth="1"/>
    <col min="2820" max="2820" width="9.125" style="2"/>
    <col min="2821" max="2821" width="8.375" style="2" customWidth="1"/>
    <col min="2822" max="2822" width="9.125" style="2"/>
    <col min="2823" max="2823" width="7.125" style="2" customWidth="1"/>
    <col min="2824" max="2824" width="9.125" style="2"/>
    <col min="2825" max="2825" width="7.375" style="2" customWidth="1"/>
    <col min="2826" max="2826" width="9.125" style="2"/>
    <col min="2827" max="2827" width="7.125" style="2" customWidth="1"/>
    <col min="2828" max="2828" width="9.125" style="2"/>
    <col min="2829" max="2829" width="6.375" style="2" customWidth="1"/>
    <col min="2830" max="2830" width="8" style="2" customWidth="1"/>
    <col min="2831" max="2831" width="6.625" style="2" customWidth="1"/>
    <col min="2832" max="3071" width="9.125" style="2"/>
    <col min="3072" max="3072" width="5.25" style="2" customWidth="1"/>
    <col min="3073" max="3073" width="9.125" style="2"/>
    <col min="3074" max="3074" width="6.625" style="2" customWidth="1"/>
    <col min="3075" max="3075" width="7" style="2" customWidth="1"/>
    <col min="3076" max="3076" width="9.125" style="2"/>
    <col min="3077" max="3077" width="8.375" style="2" customWidth="1"/>
    <col min="3078" max="3078" width="9.125" style="2"/>
    <col min="3079" max="3079" width="7.125" style="2" customWidth="1"/>
    <col min="3080" max="3080" width="9.125" style="2"/>
    <col min="3081" max="3081" width="7.375" style="2" customWidth="1"/>
    <col min="3082" max="3082" width="9.125" style="2"/>
    <col min="3083" max="3083" width="7.125" style="2" customWidth="1"/>
    <col min="3084" max="3084" width="9.125" style="2"/>
    <col min="3085" max="3085" width="6.375" style="2" customWidth="1"/>
    <col min="3086" max="3086" width="8" style="2" customWidth="1"/>
    <col min="3087" max="3087" width="6.625" style="2" customWidth="1"/>
    <col min="3088" max="3327" width="9.125" style="2"/>
    <col min="3328" max="3328" width="5.25" style="2" customWidth="1"/>
    <col min="3329" max="3329" width="9.125" style="2"/>
    <col min="3330" max="3330" width="6.625" style="2" customWidth="1"/>
    <col min="3331" max="3331" width="7" style="2" customWidth="1"/>
    <col min="3332" max="3332" width="9.125" style="2"/>
    <col min="3333" max="3333" width="8.375" style="2" customWidth="1"/>
    <col min="3334" max="3334" width="9.125" style="2"/>
    <col min="3335" max="3335" width="7.125" style="2" customWidth="1"/>
    <col min="3336" max="3336" width="9.125" style="2"/>
    <col min="3337" max="3337" width="7.375" style="2" customWidth="1"/>
    <col min="3338" max="3338" width="9.125" style="2"/>
    <col min="3339" max="3339" width="7.125" style="2" customWidth="1"/>
    <col min="3340" max="3340" width="9.125" style="2"/>
    <col min="3341" max="3341" width="6.375" style="2" customWidth="1"/>
    <col min="3342" max="3342" width="8" style="2" customWidth="1"/>
    <col min="3343" max="3343" width="6.625" style="2" customWidth="1"/>
    <col min="3344" max="3583" width="9.125" style="2"/>
    <col min="3584" max="3584" width="5.25" style="2" customWidth="1"/>
    <col min="3585" max="3585" width="9.125" style="2"/>
    <col min="3586" max="3586" width="6.625" style="2" customWidth="1"/>
    <col min="3587" max="3587" width="7" style="2" customWidth="1"/>
    <col min="3588" max="3588" width="9.125" style="2"/>
    <col min="3589" max="3589" width="8.375" style="2" customWidth="1"/>
    <col min="3590" max="3590" width="9.125" style="2"/>
    <col min="3591" max="3591" width="7.125" style="2" customWidth="1"/>
    <col min="3592" max="3592" width="9.125" style="2"/>
    <col min="3593" max="3593" width="7.375" style="2" customWidth="1"/>
    <col min="3594" max="3594" width="9.125" style="2"/>
    <col min="3595" max="3595" width="7.125" style="2" customWidth="1"/>
    <col min="3596" max="3596" width="9.125" style="2"/>
    <col min="3597" max="3597" width="6.375" style="2" customWidth="1"/>
    <col min="3598" max="3598" width="8" style="2" customWidth="1"/>
    <col min="3599" max="3599" width="6.625" style="2" customWidth="1"/>
    <col min="3600" max="3839" width="9.125" style="2"/>
    <col min="3840" max="3840" width="5.25" style="2" customWidth="1"/>
    <col min="3841" max="3841" width="9.125" style="2"/>
    <col min="3842" max="3842" width="6.625" style="2" customWidth="1"/>
    <col min="3843" max="3843" width="7" style="2" customWidth="1"/>
    <col min="3844" max="3844" width="9.125" style="2"/>
    <col min="3845" max="3845" width="8.375" style="2" customWidth="1"/>
    <col min="3846" max="3846" width="9.125" style="2"/>
    <col min="3847" max="3847" width="7.125" style="2" customWidth="1"/>
    <col min="3848" max="3848" width="9.125" style="2"/>
    <col min="3849" max="3849" width="7.375" style="2" customWidth="1"/>
    <col min="3850" max="3850" width="9.125" style="2"/>
    <col min="3851" max="3851" width="7.125" style="2" customWidth="1"/>
    <col min="3852" max="3852" width="9.125" style="2"/>
    <col min="3853" max="3853" width="6.375" style="2" customWidth="1"/>
    <col min="3854" max="3854" width="8" style="2" customWidth="1"/>
    <col min="3855" max="3855" width="6.625" style="2" customWidth="1"/>
    <col min="3856" max="4095" width="9.125" style="2"/>
    <col min="4096" max="4096" width="5.25" style="2" customWidth="1"/>
    <col min="4097" max="4097" width="9.125" style="2"/>
    <col min="4098" max="4098" width="6.625" style="2" customWidth="1"/>
    <col min="4099" max="4099" width="7" style="2" customWidth="1"/>
    <col min="4100" max="4100" width="9.125" style="2"/>
    <col min="4101" max="4101" width="8.375" style="2" customWidth="1"/>
    <col min="4102" max="4102" width="9.125" style="2"/>
    <col min="4103" max="4103" width="7.125" style="2" customWidth="1"/>
    <col min="4104" max="4104" width="9.125" style="2"/>
    <col min="4105" max="4105" width="7.375" style="2" customWidth="1"/>
    <col min="4106" max="4106" width="9.125" style="2"/>
    <col min="4107" max="4107" width="7.125" style="2" customWidth="1"/>
    <col min="4108" max="4108" width="9.125" style="2"/>
    <col min="4109" max="4109" width="6.375" style="2" customWidth="1"/>
    <col min="4110" max="4110" width="8" style="2" customWidth="1"/>
    <col min="4111" max="4111" width="6.625" style="2" customWidth="1"/>
    <col min="4112" max="4351" width="9.125" style="2"/>
    <col min="4352" max="4352" width="5.25" style="2" customWidth="1"/>
    <col min="4353" max="4353" width="9.125" style="2"/>
    <col min="4354" max="4354" width="6.625" style="2" customWidth="1"/>
    <col min="4355" max="4355" width="7" style="2" customWidth="1"/>
    <col min="4356" max="4356" width="9.125" style="2"/>
    <col min="4357" max="4357" width="8.375" style="2" customWidth="1"/>
    <col min="4358" max="4358" width="9.125" style="2"/>
    <col min="4359" max="4359" width="7.125" style="2" customWidth="1"/>
    <col min="4360" max="4360" width="9.125" style="2"/>
    <col min="4361" max="4361" width="7.375" style="2" customWidth="1"/>
    <col min="4362" max="4362" width="9.125" style="2"/>
    <col min="4363" max="4363" width="7.125" style="2" customWidth="1"/>
    <col min="4364" max="4364" width="9.125" style="2"/>
    <col min="4365" max="4365" width="6.375" style="2" customWidth="1"/>
    <col min="4366" max="4366" width="8" style="2" customWidth="1"/>
    <col min="4367" max="4367" width="6.625" style="2" customWidth="1"/>
    <col min="4368" max="4607" width="9.125" style="2"/>
    <col min="4608" max="4608" width="5.25" style="2" customWidth="1"/>
    <col min="4609" max="4609" width="9.125" style="2"/>
    <col min="4610" max="4610" width="6.625" style="2" customWidth="1"/>
    <col min="4611" max="4611" width="7" style="2" customWidth="1"/>
    <col min="4612" max="4612" width="9.125" style="2"/>
    <col min="4613" max="4613" width="8.375" style="2" customWidth="1"/>
    <col min="4614" max="4614" width="9.125" style="2"/>
    <col min="4615" max="4615" width="7.125" style="2" customWidth="1"/>
    <col min="4616" max="4616" width="9.125" style="2"/>
    <col min="4617" max="4617" width="7.375" style="2" customWidth="1"/>
    <col min="4618" max="4618" width="9.125" style="2"/>
    <col min="4619" max="4619" width="7.125" style="2" customWidth="1"/>
    <col min="4620" max="4620" width="9.125" style="2"/>
    <col min="4621" max="4621" width="6.375" style="2" customWidth="1"/>
    <col min="4622" max="4622" width="8" style="2" customWidth="1"/>
    <col min="4623" max="4623" width="6.625" style="2" customWidth="1"/>
    <col min="4624" max="4863" width="9.125" style="2"/>
    <col min="4864" max="4864" width="5.25" style="2" customWidth="1"/>
    <col min="4865" max="4865" width="9.125" style="2"/>
    <col min="4866" max="4866" width="6.625" style="2" customWidth="1"/>
    <col min="4867" max="4867" width="7" style="2" customWidth="1"/>
    <col min="4868" max="4868" width="9.125" style="2"/>
    <col min="4869" max="4869" width="8.375" style="2" customWidth="1"/>
    <col min="4870" max="4870" width="9.125" style="2"/>
    <col min="4871" max="4871" width="7.125" style="2" customWidth="1"/>
    <col min="4872" max="4872" width="9.125" style="2"/>
    <col min="4873" max="4873" width="7.375" style="2" customWidth="1"/>
    <col min="4874" max="4874" width="9.125" style="2"/>
    <col min="4875" max="4875" width="7.125" style="2" customWidth="1"/>
    <col min="4876" max="4876" width="9.125" style="2"/>
    <col min="4877" max="4877" width="6.375" style="2" customWidth="1"/>
    <col min="4878" max="4878" width="8" style="2" customWidth="1"/>
    <col min="4879" max="4879" width="6.625" style="2" customWidth="1"/>
    <col min="4880" max="5119" width="9.125" style="2"/>
    <col min="5120" max="5120" width="5.25" style="2" customWidth="1"/>
    <col min="5121" max="5121" width="9.125" style="2"/>
    <col min="5122" max="5122" width="6.625" style="2" customWidth="1"/>
    <col min="5123" max="5123" width="7" style="2" customWidth="1"/>
    <col min="5124" max="5124" width="9.125" style="2"/>
    <col min="5125" max="5125" width="8.375" style="2" customWidth="1"/>
    <col min="5126" max="5126" width="9.125" style="2"/>
    <col min="5127" max="5127" width="7.125" style="2" customWidth="1"/>
    <col min="5128" max="5128" width="9.125" style="2"/>
    <col min="5129" max="5129" width="7.375" style="2" customWidth="1"/>
    <col min="5130" max="5130" width="9.125" style="2"/>
    <col min="5131" max="5131" width="7.125" style="2" customWidth="1"/>
    <col min="5132" max="5132" width="9.125" style="2"/>
    <col min="5133" max="5133" width="6.375" style="2" customWidth="1"/>
    <col min="5134" max="5134" width="8" style="2" customWidth="1"/>
    <col min="5135" max="5135" width="6.625" style="2" customWidth="1"/>
    <col min="5136" max="5375" width="9.125" style="2"/>
    <col min="5376" max="5376" width="5.25" style="2" customWidth="1"/>
    <col min="5377" max="5377" width="9.125" style="2"/>
    <col min="5378" max="5378" width="6.625" style="2" customWidth="1"/>
    <col min="5379" max="5379" width="7" style="2" customWidth="1"/>
    <col min="5380" max="5380" width="9.125" style="2"/>
    <col min="5381" max="5381" width="8.375" style="2" customWidth="1"/>
    <col min="5382" max="5382" width="9.125" style="2"/>
    <col min="5383" max="5383" width="7.125" style="2" customWidth="1"/>
    <col min="5384" max="5384" width="9.125" style="2"/>
    <col min="5385" max="5385" width="7.375" style="2" customWidth="1"/>
    <col min="5386" max="5386" width="9.125" style="2"/>
    <col min="5387" max="5387" width="7.125" style="2" customWidth="1"/>
    <col min="5388" max="5388" width="9.125" style="2"/>
    <col min="5389" max="5389" width="6.375" style="2" customWidth="1"/>
    <col min="5390" max="5390" width="8" style="2" customWidth="1"/>
    <col min="5391" max="5391" width="6.625" style="2" customWidth="1"/>
    <col min="5392" max="5631" width="9.125" style="2"/>
    <col min="5632" max="5632" width="5.25" style="2" customWidth="1"/>
    <col min="5633" max="5633" width="9.125" style="2"/>
    <col min="5634" max="5634" width="6.625" style="2" customWidth="1"/>
    <col min="5635" max="5635" width="7" style="2" customWidth="1"/>
    <col min="5636" max="5636" width="9.125" style="2"/>
    <col min="5637" max="5637" width="8.375" style="2" customWidth="1"/>
    <col min="5638" max="5638" width="9.125" style="2"/>
    <col min="5639" max="5639" width="7.125" style="2" customWidth="1"/>
    <col min="5640" max="5640" width="9.125" style="2"/>
    <col min="5641" max="5641" width="7.375" style="2" customWidth="1"/>
    <col min="5642" max="5642" width="9.125" style="2"/>
    <col min="5643" max="5643" width="7.125" style="2" customWidth="1"/>
    <col min="5644" max="5644" width="9.125" style="2"/>
    <col min="5645" max="5645" width="6.375" style="2" customWidth="1"/>
    <col min="5646" max="5646" width="8" style="2" customWidth="1"/>
    <col min="5647" max="5647" width="6.625" style="2" customWidth="1"/>
    <col min="5648" max="5887" width="9.125" style="2"/>
    <col min="5888" max="5888" width="5.25" style="2" customWidth="1"/>
    <col min="5889" max="5889" width="9.125" style="2"/>
    <col min="5890" max="5890" width="6.625" style="2" customWidth="1"/>
    <col min="5891" max="5891" width="7" style="2" customWidth="1"/>
    <col min="5892" max="5892" width="9.125" style="2"/>
    <col min="5893" max="5893" width="8.375" style="2" customWidth="1"/>
    <col min="5894" max="5894" width="9.125" style="2"/>
    <col min="5895" max="5895" width="7.125" style="2" customWidth="1"/>
    <col min="5896" max="5896" width="9.125" style="2"/>
    <col min="5897" max="5897" width="7.375" style="2" customWidth="1"/>
    <col min="5898" max="5898" width="9.125" style="2"/>
    <col min="5899" max="5899" width="7.125" style="2" customWidth="1"/>
    <col min="5900" max="5900" width="9.125" style="2"/>
    <col min="5901" max="5901" width="6.375" style="2" customWidth="1"/>
    <col min="5902" max="5902" width="8" style="2" customWidth="1"/>
    <col min="5903" max="5903" width="6.625" style="2" customWidth="1"/>
    <col min="5904" max="6143" width="9.125" style="2"/>
    <col min="6144" max="6144" width="5.25" style="2" customWidth="1"/>
    <col min="6145" max="6145" width="9.125" style="2"/>
    <col min="6146" max="6146" width="6.625" style="2" customWidth="1"/>
    <col min="6147" max="6147" width="7" style="2" customWidth="1"/>
    <col min="6148" max="6148" width="9.125" style="2"/>
    <col min="6149" max="6149" width="8.375" style="2" customWidth="1"/>
    <col min="6150" max="6150" width="9.125" style="2"/>
    <col min="6151" max="6151" width="7.125" style="2" customWidth="1"/>
    <col min="6152" max="6152" width="9.125" style="2"/>
    <col min="6153" max="6153" width="7.375" style="2" customWidth="1"/>
    <col min="6154" max="6154" width="9.125" style="2"/>
    <col min="6155" max="6155" width="7.125" style="2" customWidth="1"/>
    <col min="6156" max="6156" width="9.125" style="2"/>
    <col min="6157" max="6157" width="6.375" style="2" customWidth="1"/>
    <col min="6158" max="6158" width="8" style="2" customWidth="1"/>
    <col min="6159" max="6159" width="6.625" style="2" customWidth="1"/>
    <col min="6160" max="6399" width="9.125" style="2"/>
    <col min="6400" max="6400" width="5.25" style="2" customWidth="1"/>
    <col min="6401" max="6401" width="9.125" style="2"/>
    <col min="6402" max="6402" width="6.625" style="2" customWidth="1"/>
    <col min="6403" max="6403" width="7" style="2" customWidth="1"/>
    <col min="6404" max="6404" width="9.125" style="2"/>
    <col min="6405" max="6405" width="8.375" style="2" customWidth="1"/>
    <col min="6406" max="6406" width="9.125" style="2"/>
    <col min="6407" max="6407" width="7.125" style="2" customWidth="1"/>
    <col min="6408" max="6408" width="9.125" style="2"/>
    <col min="6409" max="6409" width="7.375" style="2" customWidth="1"/>
    <col min="6410" max="6410" width="9.125" style="2"/>
    <col min="6411" max="6411" width="7.125" style="2" customWidth="1"/>
    <col min="6412" max="6412" width="9.125" style="2"/>
    <col min="6413" max="6413" width="6.375" style="2" customWidth="1"/>
    <col min="6414" max="6414" width="8" style="2" customWidth="1"/>
    <col min="6415" max="6415" width="6.625" style="2" customWidth="1"/>
    <col min="6416" max="6655" width="9.125" style="2"/>
    <col min="6656" max="6656" width="5.25" style="2" customWidth="1"/>
    <col min="6657" max="6657" width="9.125" style="2"/>
    <col min="6658" max="6658" width="6.625" style="2" customWidth="1"/>
    <col min="6659" max="6659" width="7" style="2" customWidth="1"/>
    <col min="6660" max="6660" width="9.125" style="2"/>
    <col min="6661" max="6661" width="8.375" style="2" customWidth="1"/>
    <col min="6662" max="6662" width="9.125" style="2"/>
    <col min="6663" max="6663" width="7.125" style="2" customWidth="1"/>
    <col min="6664" max="6664" width="9.125" style="2"/>
    <col min="6665" max="6665" width="7.375" style="2" customWidth="1"/>
    <col min="6666" max="6666" width="9.125" style="2"/>
    <col min="6667" max="6667" width="7.125" style="2" customWidth="1"/>
    <col min="6668" max="6668" width="9.125" style="2"/>
    <col min="6669" max="6669" width="6.375" style="2" customWidth="1"/>
    <col min="6670" max="6670" width="8" style="2" customWidth="1"/>
    <col min="6671" max="6671" width="6.625" style="2" customWidth="1"/>
    <col min="6672" max="6911" width="9.125" style="2"/>
    <col min="6912" max="6912" width="5.25" style="2" customWidth="1"/>
    <col min="6913" max="6913" width="9.125" style="2"/>
    <col min="6914" max="6914" width="6.625" style="2" customWidth="1"/>
    <col min="6915" max="6915" width="7" style="2" customWidth="1"/>
    <col min="6916" max="6916" width="9.125" style="2"/>
    <col min="6917" max="6917" width="8.375" style="2" customWidth="1"/>
    <col min="6918" max="6918" width="9.125" style="2"/>
    <col min="6919" max="6919" width="7.125" style="2" customWidth="1"/>
    <col min="6920" max="6920" width="9.125" style="2"/>
    <col min="6921" max="6921" width="7.375" style="2" customWidth="1"/>
    <col min="6922" max="6922" width="9.125" style="2"/>
    <col min="6923" max="6923" width="7.125" style="2" customWidth="1"/>
    <col min="6924" max="6924" width="9.125" style="2"/>
    <col min="6925" max="6925" width="6.375" style="2" customWidth="1"/>
    <col min="6926" max="6926" width="8" style="2" customWidth="1"/>
    <col min="6927" max="6927" width="6.625" style="2" customWidth="1"/>
    <col min="6928" max="7167" width="9.125" style="2"/>
    <col min="7168" max="7168" width="5.25" style="2" customWidth="1"/>
    <col min="7169" max="7169" width="9.125" style="2"/>
    <col min="7170" max="7170" width="6.625" style="2" customWidth="1"/>
    <col min="7171" max="7171" width="7" style="2" customWidth="1"/>
    <col min="7172" max="7172" width="9.125" style="2"/>
    <col min="7173" max="7173" width="8.375" style="2" customWidth="1"/>
    <col min="7174" max="7174" width="9.125" style="2"/>
    <col min="7175" max="7175" width="7.125" style="2" customWidth="1"/>
    <col min="7176" max="7176" width="9.125" style="2"/>
    <col min="7177" max="7177" width="7.375" style="2" customWidth="1"/>
    <col min="7178" max="7178" width="9.125" style="2"/>
    <col min="7179" max="7179" width="7.125" style="2" customWidth="1"/>
    <col min="7180" max="7180" width="9.125" style="2"/>
    <col min="7181" max="7181" width="6.375" style="2" customWidth="1"/>
    <col min="7182" max="7182" width="8" style="2" customWidth="1"/>
    <col min="7183" max="7183" width="6.625" style="2" customWidth="1"/>
    <col min="7184" max="7423" width="9.125" style="2"/>
    <col min="7424" max="7424" width="5.25" style="2" customWidth="1"/>
    <col min="7425" max="7425" width="9.125" style="2"/>
    <col min="7426" max="7426" width="6.625" style="2" customWidth="1"/>
    <col min="7427" max="7427" width="7" style="2" customWidth="1"/>
    <col min="7428" max="7428" width="9.125" style="2"/>
    <col min="7429" max="7429" width="8.375" style="2" customWidth="1"/>
    <col min="7430" max="7430" width="9.125" style="2"/>
    <col min="7431" max="7431" width="7.125" style="2" customWidth="1"/>
    <col min="7432" max="7432" width="9.125" style="2"/>
    <col min="7433" max="7433" width="7.375" style="2" customWidth="1"/>
    <col min="7434" max="7434" width="9.125" style="2"/>
    <col min="7435" max="7435" width="7.125" style="2" customWidth="1"/>
    <col min="7436" max="7436" width="9.125" style="2"/>
    <col min="7437" max="7437" width="6.375" style="2" customWidth="1"/>
    <col min="7438" max="7438" width="8" style="2" customWidth="1"/>
    <col min="7439" max="7439" width="6.625" style="2" customWidth="1"/>
    <col min="7440" max="7679" width="9.125" style="2"/>
    <col min="7680" max="7680" width="5.25" style="2" customWidth="1"/>
    <col min="7681" max="7681" width="9.125" style="2"/>
    <col min="7682" max="7682" width="6.625" style="2" customWidth="1"/>
    <col min="7683" max="7683" width="7" style="2" customWidth="1"/>
    <col min="7684" max="7684" width="9.125" style="2"/>
    <col min="7685" max="7685" width="8.375" style="2" customWidth="1"/>
    <col min="7686" max="7686" width="9.125" style="2"/>
    <col min="7687" max="7687" width="7.125" style="2" customWidth="1"/>
    <col min="7688" max="7688" width="9.125" style="2"/>
    <col min="7689" max="7689" width="7.375" style="2" customWidth="1"/>
    <col min="7690" max="7690" width="9.125" style="2"/>
    <col min="7691" max="7691" width="7.125" style="2" customWidth="1"/>
    <col min="7692" max="7692" width="9.125" style="2"/>
    <col min="7693" max="7693" width="6.375" style="2" customWidth="1"/>
    <col min="7694" max="7694" width="8" style="2" customWidth="1"/>
    <col min="7695" max="7695" width="6.625" style="2" customWidth="1"/>
    <col min="7696" max="7935" width="9.125" style="2"/>
    <col min="7936" max="7936" width="5.25" style="2" customWidth="1"/>
    <col min="7937" max="7937" width="9.125" style="2"/>
    <col min="7938" max="7938" width="6.625" style="2" customWidth="1"/>
    <col min="7939" max="7939" width="7" style="2" customWidth="1"/>
    <col min="7940" max="7940" width="9.125" style="2"/>
    <col min="7941" max="7941" width="8.375" style="2" customWidth="1"/>
    <col min="7942" max="7942" width="9.125" style="2"/>
    <col min="7943" max="7943" width="7.125" style="2" customWidth="1"/>
    <col min="7944" max="7944" width="9.125" style="2"/>
    <col min="7945" max="7945" width="7.375" style="2" customWidth="1"/>
    <col min="7946" max="7946" width="9.125" style="2"/>
    <col min="7947" max="7947" width="7.125" style="2" customWidth="1"/>
    <col min="7948" max="7948" width="9.125" style="2"/>
    <col min="7949" max="7949" width="6.375" style="2" customWidth="1"/>
    <col min="7950" max="7950" width="8" style="2" customWidth="1"/>
    <col min="7951" max="7951" width="6.625" style="2" customWidth="1"/>
    <col min="7952" max="8191" width="9.125" style="2"/>
    <col min="8192" max="8192" width="5.25" style="2" customWidth="1"/>
    <col min="8193" max="8193" width="9.125" style="2"/>
    <col min="8194" max="8194" width="6.625" style="2" customWidth="1"/>
    <col min="8195" max="8195" width="7" style="2" customWidth="1"/>
    <col min="8196" max="8196" width="9.125" style="2"/>
    <col min="8197" max="8197" width="8.375" style="2" customWidth="1"/>
    <col min="8198" max="8198" width="9.125" style="2"/>
    <col min="8199" max="8199" width="7.125" style="2" customWidth="1"/>
    <col min="8200" max="8200" width="9.125" style="2"/>
    <col min="8201" max="8201" width="7.375" style="2" customWidth="1"/>
    <col min="8202" max="8202" width="9.125" style="2"/>
    <col min="8203" max="8203" width="7.125" style="2" customWidth="1"/>
    <col min="8204" max="8204" width="9.125" style="2"/>
    <col min="8205" max="8205" width="6.375" style="2" customWidth="1"/>
    <col min="8206" max="8206" width="8" style="2" customWidth="1"/>
    <col min="8207" max="8207" width="6.625" style="2" customWidth="1"/>
    <col min="8208" max="8447" width="9.125" style="2"/>
    <col min="8448" max="8448" width="5.25" style="2" customWidth="1"/>
    <col min="8449" max="8449" width="9.125" style="2"/>
    <col min="8450" max="8450" width="6.625" style="2" customWidth="1"/>
    <col min="8451" max="8451" width="7" style="2" customWidth="1"/>
    <col min="8452" max="8452" width="9.125" style="2"/>
    <col min="8453" max="8453" width="8.375" style="2" customWidth="1"/>
    <col min="8454" max="8454" width="9.125" style="2"/>
    <col min="8455" max="8455" width="7.125" style="2" customWidth="1"/>
    <col min="8456" max="8456" width="9.125" style="2"/>
    <col min="8457" max="8457" width="7.375" style="2" customWidth="1"/>
    <col min="8458" max="8458" width="9.125" style="2"/>
    <col min="8459" max="8459" width="7.125" style="2" customWidth="1"/>
    <col min="8460" max="8460" width="9.125" style="2"/>
    <col min="8461" max="8461" width="6.375" style="2" customWidth="1"/>
    <col min="8462" max="8462" width="8" style="2" customWidth="1"/>
    <col min="8463" max="8463" width="6.625" style="2" customWidth="1"/>
    <col min="8464" max="8703" width="9.125" style="2"/>
    <col min="8704" max="8704" width="5.25" style="2" customWidth="1"/>
    <col min="8705" max="8705" width="9.125" style="2"/>
    <col min="8706" max="8706" width="6.625" style="2" customWidth="1"/>
    <col min="8707" max="8707" width="7" style="2" customWidth="1"/>
    <col min="8708" max="8708" width="9.125" style="2"/>
    <col min="8709" max="8709" width="8.375" style="2" customWidth="1"/>
    <col min="8710" max="8710" width="9.125" style="2"/>
    <col min="8711" max="8711" width="7.125" style="2" customWidth="1"/>
    <col min="8712" max="8712" width="9.125" style="2"/>
    <col min="8713" max="8713" width="7.375" style="2" customWidth="1"/>
    <col min="8714" max="8714" width="9.125" style="2"/>
    <col min="8715" max="8715" width="7.125" style="2" customWidth="1"/>
    <col min="8716" max="8716" width="9.125" style="2"/>
    <col min="8717" max="8717" width="6.375" style="2" customWidth="1"/>
    <col min="8718" max="8718" width="8" style="2" customWidth="1"/>
    <col min="8719" max="8719" width="6.625" style="2" customWidth="1"/>
    <col min="8720" max="8959" width="9.125" style="2"/>
    <col min="8960" max="8960" width="5.25" style="2" customWidth="1"/>
    <col min="8961" max="8961" width="9.125" style="2"/>
    <col min="8962" max="8962" width="6.625" style="2" customWidth="1"/>
    <col min="8963" max="8963" width="7" style="2" customWidth="1"/>
    <col min="8964" max="8964" width="9.125" style="2"/>
    <col min="8965" max="8965" width="8.375" style="2" customWidth="1"/>
    <col min="8966" max="8966" width="9.125" style="2"/>
    <col min="8967" max="8967" width="7.125" style="2" customWidth="1"/>
    <col min="8968" max="8968" width="9.125" style="2"/>
    <col min="8969" max="8969" width="7.375" style="2" customWidth="1"/>
    <col min="8970" max="8970" width="9.125" style="2"/>
    <col min="8971" max="8971" width="7.125" style="2" customWidth="1"/>
    <col min="8972" max="8972" width="9.125" style="2"/>
    <col min="8973" max="8973" width="6.375" style="2" customWidth="1"/>
    <col min="8974" max="8974" width="8" style="2" customWidth="1"/>
    <col min="8975" max="8975" width="6.625" style="2" customWidth="1"/>
    <col min="8976" max="9215" width="9.125" style="2"/>
    <col min="9216" max="9216" width="5.25" style="2" customWidth="1"/>
    <col min="9217" max="9217" width="9.125" style="2"/>
    <col min="9218" max="9218" width="6.625" style="2" customWidth="1"/>
    <col min="9219" max="9219" width="7" style="2" customWidth="1"/>
    <col min="9220" max="9220" width="9.125" style="2"/>
    <col min="9221" max="9221" width="8.375" style="2" customWidth="1"/>
    <col min="9222" max="9222" width="9.125" style="2"/>
    <col min="9223" max="9223" width="7.125" style="2" customWidth="1"/>
    <col min="9224" max="9224" width="9.125" style="2"/>
    <col min="9225" max="9225" width="7.375" style="2" customWidth="1"/>
    <col min="9226" max="9226" width="9.125" style="2"/>
    <col min="9227" max="9227" width="7.125" style="2" customWidth="1"/>
    <col min="9228" max="9228" width="9.125" style="2"/>
    <col min="9229" max="9229" width="6.375" style="2" customWidth="1"/>
    <col min="9230" max="9230" width="8" style="2" customWidth="1"/>
    <col min="9231" max="9231" width="6.625" style="2" customWidth="1"/>
    <col min="9232" max="9471" width="9.125" style="2"/>
    <col min="9472" max="9472" width="5.25" style="2" customWidth="1"/>
    <col min="9473" max="9473" width="9.125" style="2"/>
    <col min="9474" max="9474" width="6.625" style="2" customWidth="1"/>
    <col min="9475" max="9475" width="7" style="2" customWidth="1"/>
    <col min="9476" max="9476" width="9.125" style="2"/>
    <col min="9477" max="9477" width="8.375" style="2" customWidth="1"/>
    <col min="9478" max="9478" width="9.125" style="2"/>
    <col min="9479" max="9479" width="7.125" style="2" customWidth="1"/>
    <col min="9480" max="9480" width="9.125" style="2"/>
    <col min="9481" max="9481" width="7.375" style="2" customWidth="1"/>
    <col min="9482" max="9482" width="9.125" style="2"/>
    <col min="9483" max="9483" width="7.125" style="2" customWidth="1"/>
    <col min="9484" max="9484" width="9.125" style="2"/>
    <col min="9485" max="9485" width="6.375" style="2" customWidth="1"/>
    <col min="9486" max="9486" width="8" style="2" customWidth="1"/>
    <col min="9487" max="9487" width="6.625" style="2" customWidth="1"/>
    <col min="9488" max="9727" width="9.125" style="2"/>
    <col min="9728" max="9728" width="5.25" style="2" customWidth="1"/>
    <col min="9729" max="9729" width="9.125" style="2"/>
    <col min="9730" max="9730" width="6.625" style="2" customWidth="1"/>
    <col min="9731" max="9731" width="7" style="2" customWidth="1"/>
    <col min="9732" max="9732" width="9.125" style="2"/>
    <col min="9733" max="9733" width="8.375" style="2" customWidth="1"/>
    <col min="9734" max="9734" width="9.125" style="2"/>
    <col min="9735" max="9735" width="7.125" style="2" customWidth="1"/>
    <col min="9736" max="9736" width="9.125" style="2"/>
    <col min="9737" max="9737" width="7.375" style="2" customWidth="1"/>
    <col min="9738" max="9738" width="9.125" style="2"/>
    <col min="9739" max="9739" width="7.125" style="2" customWidth="1"/>
    <col min="9740" max="9740" width="9.125" style="2"/>
    <col min="9741" max="9741" width="6.375" style="2" customWidth="1"/>
    <col min="9742" max="9742" width="8" style="2" customWidth="1"/>
    <col min="9743" max="9743" width="6.625" style="2" customWidth="1"/>
    <col min="9744" max="9983" width="9.125" style="2"/>
    <col min="9984" max="9984" width="5.25" style="2" customWidth="1"/>
    <col min="9985" max="9985" width="9.125" style="2"/>
    <col min="9986" max="9986" width="6.625" style="2" customWidth="1"/>
    <col min="9987" max="9987" width="7" style="2" customWidth="1"/>
    <col min="9988" max="9988" width="9.125" style="2"/>
    <col min="9989" max="9989" width="8.375" style="2" customWidth="1"/>
    <col min="9990" max="9990" width="9.125" style="2"/>
    <col min="9991" max="9991" width="7.125" style="2" customWidth="1"/>
    <col min="9992" max="9992" width="9.125" style="2"/>
    <col min="9993" max="9993" width="7.375" style="2" customWidth="1"/>
    <col min="9994" max="9994" width="9.125" style="2"/>
    <col min="9995" max="9995" width="7.125" style="2" customWidth="1"/>
    <col min="9996" max="9996" width="9.125" style="2"/>
    <col min="9997" max="9997" width="6.375" style="2" customWidth="1"/>
    <col min="9998" max="9998" width="8" style="2" customWidth="1"/>
    <col min="9999" max="9999" width="6.625" style="2" customWidth="1"/>
    <col min="10000" max="10239" width="9.125" style="2"/>
    <col min="10240" max="10240" width="5.25" style="2" customWidth="1"/>
    <col min="10241" max="10241" width="9.125" style="2"/>
    <col min="10242" max="10242" width="6.625" style="2" customWidth="1"/>
    <col min="10243" max="10243" width="7" style="2" customWidth="1"/>
    <col min="10244" max="10244" width="9.125" style="2"/>
    <col min="10245" max="10245" width="8.375" style="2" customWidth="1"/>
    <col min="10246" max="10246" width="9.125" style="2"/>
    <col min="10247" max="10247" width="7.125" style="2" customWidth="1"/>
    <col min="10248" max="10248" width="9.125" style="2"/>
    <col min="10249" max="10249" width="7.375" style="2" customWidth="1"/>
    <col min="10250" max="10250" width="9.125" style="2"/>
    <col min="10251" max="10251" width="7.125" style="2" customWidth="1"/>
    <col min="10252" max="10252" width="9.125" style="2"/>
    <col min="10253" max="10253" width="6.375" style="2" customWidth="1"/>
    <col min="10254" max="10254" width="8" style="2" customWidth="1"/>
    <col min="10255" max="10255" width="6.625" style="2" customWidth="1"/>
    <col min="10256" max="10495" width="9.125" style="2"/>
    <col min="10496" max="10496" width="5.25" style="2" customWidth="1"/>
    <col min="10497" max="10497" width="9.125" style="2"/>
    <col min="10498" max="10498" width="6.625" style="2" customWidth="1"/>
    <col min="10499" max="10499" width="7" style="2" customWidth="1"/>
    <col min="10500" max="10500" width="9.125" style="2"/>
    <col min="10501" max="10501" width="8.375" style="2" customWidth="1"/>
    <col min="10502" max="10502" width="9.125" style="2"/>
    <col min="10503" max="10503" width="7.125" style="2" customWidth="1"/>
    <col min="10504" max="10504" width="9.125" style="2"/>
    <col min="10505" max="10505" width="7.375" style="2" customWidth="1"/>
    <col min="10506" max="10506" width="9.125" style="2"/>
    <col min="10507" max="10507" width="7.125" style="2" customWidth="1"/>
    <col min="10508" max="10508" width="9.125" style="2"/>
    <col min="10509" max="10509" width="6.375" style="2" customWidth="1"/>
    <col min="10510" max="10510" width="8" style="2" customWidth="1"/>
    <col min="10511" max="10511" width="6.625" style="2" customWidth="1"/>
    <col min="10512" max="10751" width="9.125" style="2"/>
    <col min="10752" max="10752" width="5.25" style="2" customWidth="1"/>
    <col min="10753" max="10753" width="9.125" style="2"/>
    <col min="10754" max="10754" width="6.625" style="2" customWidth="1"/>
    <col min="10755" max="10755" width="7" style="2" customWidth="1"/>
    <col min="10756" max="10756" width="9.125" style="2"/>
    <col min="10757" max="10757" width="8.375" style="2" customWidth="1"/>
    <col min="10758" max="10758" width="9.125" style="2"/>
    <col min="10759" max="10759" width="7.125" style="2" customWidth="1"/>
    <col min="10760" max="10760" width="9.125" style="2"/>
    <col min="10761" max="10761" width="7.375" style="2" customWidth="1"/>
    <col min="10762" max="10762" width="9.125" style="2"/>
    <col min="10763" max="10763" width="7.125" style="2" customWidth="1"/>
    <col min="10764" max="10764" width="9.125" style="2"/>
    <col min="10765" max="10765" width="6.375" style="2" customWidth="1"/>
    <col min="10766" max="10766" width="8" style="2" customWidth="1"/>
    <col min="10767" max="10767" width="6.625" style="2" customWidth="1"/>
    <col min="10768" max="11007" width="9.125" style="2"/>
    <col min="11008" max="11008" width="5.25" style="2" customWidth="1"/>
    <col min="11009" max="11009" width="9.125" style="2"/>
    <col min="11010" max="11010" width="6.625" style="2" customWidth="1"/>
    <col min="11011" max="11011" width="7" style="2" customWidth="1"/>
    <col min="11012" max="11012" width="9.125" style="2"/>
    <col min="11013" max="11013" width="8.375" style="2" customWidth="1"/>
    <col min="11014" max="11014" width="9.125" style="2"/>
    <col min="11015" max="11015" width="7.125" style="2" customWidth="1"/>
    <col min="11016" max="11016" width="9.125" style="2"/>
    <col min="11017" max="11017" width="7.375" style="2" customWidth="1"/>
    <col min="11018" max="11018" width="9.125" style="2"/>
    <col min="11019" max="11019" width="7.125" style="2" customWidth="1"/>
    <col min="11020" max="11020" width="9.125" style="2"/>
    <col min="11021" max="11021" width="6.375" style="2" customWidth="1"/>
    <col min="11022" max="11022" width="8" style="2" customWidth="1"/>
    <col min="11023" max="11023" width="6.625" style="2" customWidth="1"/>
    <col min="11024" max="11263" width="9.125" style="2"/>
    <col min="11264" max="11264" width="5.25" style="2" customWidth="1"/>
    <col min="11265" max="11265" width="9.125" style="2"/>
    <col min="11266" max="11266" width="6.625" style="2" customWidth="1"/>
    <col min="11267" max="11267" width="7" style="2" customWidth="1"/>
    <col min="11268" max="11268" width="9.125" style="2"/>
    <col min="11269" max="11269" width="8.375" style="2" customWidth="1"/>
    <col min="11270" max="11270" width="9.125" style="2"/>
    <col min="11271" max="11271" width="7.125" style="2" customWidth="1"/>
    <col min="11272" max="11272" width="9.125" style="2"/>
    <col min="11273" max="11273" width="7.375" style="2" customWidth="1"/>
    <col min="11274" max="11274" width="9.125" style="2"/>
    <col min="11275" max="11275" width="7.125" style="2" customWidth="1"/>
    <col min="11276" max="11276" width="9.125" style="2"/>
    <col min="11277" max="11277" width="6.375" style="2" customWidth="1"/>
    <col min="11278" max="11278" width="8" style="2" customWidth="1"/>
    <col min="11279" max="11279" width="6.625" style="2" customWidth="1"/>
    <col min="11280" max="11519" width="9.125" style="2"/>
    <col min="11520" max="11520" width="5.25" style="2" customWidth="1"/>
    <col min="11521" max="11521" width="9.125" style="2"/>
    <col min="11522" max="11522" width="6.625" style="2" customWidth="1"/>
    <col min="11523" max="11523" width="7" style="2" customWidth="1"/>
    <col min="11524" max="11524" width="9.125" style="2"/>
    <col min="11525" max="11525" width="8.375" style="2" customWidth="1"/>
    <col min="11526" max="11526" width="9.125" style="2"/>
    <col min="11527" max="11527" width="7.125" style="2" customWidth="1"/>
    <col min="11528" max="11528" width="9.125" style="2"/>
    <col min="11529" max="11529" width="7.375" style="2" customWidth="1"/>
    <col min="11530" max="11530" width="9.125" style="2"/>
    <col min="11531" max="11531" width="7.125" style="2" customWidth="1"/>
    <col min="11532" max="11532" width="9.125" style="2"/>
    <col min="11533" max="11533" width="6.375" style="2" customWidth="1"/>
    <col min="11534" max="11534" width="8" style="2" customWidth="1"/>
    <col min="11535" max="11535" width="6.625" style="2" customWidth="1"/>
    <col min="11536" max="11775" width="9.125" style="2"/>
    <col min="11776" max="11776" width="5.25" style="2" customWidth="1"/>
    <col min="11777" max="11777" width="9.125" style="2"/>
    <col min="11778" max="11778" width="6.625" style="2" customWidth="1"/>
    <col min="11779" max="11779" width="7" style="2" customWidth="1"/>
    <col min="11780" max="11780" width="9.125" style="2"/>
    <col min="11781" max="11781" width="8.375" style="2" customWidth="1"/>
    <col min="11782" max="11782" width="9.125" style="2"/>
    <col min="11783" max="11783" width="7.125" style="2" customWidth="1"/>
    <col min="11784" max="11784" width="9.125" style="2"/>
    <col min="11785" max="11785" width="7.375" style="2" customWidth="1"/>
    <col min="11786" max="11786" width="9.125" style="2"/>
    <col min="11787" max="11787" width="7.125" style="2" customWidth="1"/>
    <col min="11788" max="11788" width="9.125" style="2"/>
    <col min="11789" max="11789" width="6.375" style="2" customWidth="1"/>
    <col min="11790" max="11790" width="8" style="2" customWidth="1"/>
    <col min="11791" max="11791" width="6.625" style="2" customWidth="1"/>
    <col min="11792" max="12031" width="9.125" style="2"/>
    <col min="12032" max="12032" width="5.25" style="2" customWidth="1"/>
    <col min="12033" max="12033" width="9.125" style="2"/>
    <col min="12034" max="12034" width="6.625" style="2" customWidth="1"/>
    <col min="12035" max="12035" width="7" style="2" customWidth="1"/>
    <col min="12036" max="12036" width="9.125" style="2"/>
    <col min="12037" max="12037" width="8.375" style="2" customWidth="1"/>
    <col min="12038" max="12038" width="9.125" style="2"/>
    <col min="12039" max="12039" width="7.125" style="2" customWidth="1"/>
    <col min="12040" max="12040" width="9.125" style="2"/>
    <col min="12041" max="12041" width="7.375" style="2" customWidth="1"/>
    <col min="12042" max="12042" width="9.125" style="2"/>
    <col min="12043" max="12043" width="7.125" style="2" customWidth="1"/>
    <col min="12044" max="12044" width="9.125" style="2"/>
    <col min="12045" max="12045" width="6.375" style="2" customWidth="1"/>
    <col min="12046" max="12046" width="8" style="2" customWidth="1"/>
    <col min="12047" max="12047" width="6.625" style="2" customWidth="1"/>
    <col min="12048" max="12287" width="9.125" style="2"/>
    <col min="12288" max="12288" width="5.25" style="2" customWidth="1"/>
    <col min="12289" max="12289" width="9.125" style="2"/>
    <col min="12290" max="12290" width="6.625" style="2" customWidth="1"/>
    <col min="12291" max="12291" width="7" style="2" customWidth="1"/>
    <col min="12292" max="12292" width="9.125" style="2"/>
    <col min="12293" max="12293" width="8.375" style="2" customWidth="1"/>
    <col min="12294" max="12294" width="9.125" style="2"/>
    <col min="12295" max="12295" width="7.125" style="2" customWidth="1"/>
    <col min="12296" max="12296" width="9.125" style="2"/>
    <col min="12297" max="12297" width="7.375" style="2" customWidth="1"/>
    <col min="12298" max="12298" width="9.125" style="2"/>
    <col min="12299" max="12299" width="7.125" style="2" customWidth="1"/>
    <col min="12300" max="12300" width="9.125" style="2"/>
    <col min="12301" max="12301" width="6.375" style="2" customWidth="1"/>
    <col min="12302" max="12302" width="8" style="2" customWidth="1"/>
    <col min="12303" max="12303" width="6.625" style="2" customWidth="1"/>
    <col min="12304" max="12543" width="9.125" style="2"/>
    <col min="12544" max="12544" width="5.25" style="2" customWidth="1"/>
    <col min="12545" max="12545" width="9.125" style="2"/>
    <col min="12546" max="12546" width="6.625" style="2" customWidth="1"/>
    <col min="12547" max="12547" width="7" style="2" customWidth="1"/>
    <col min="12548" max="12548" width="9.125" style="2"/>
    <col min="12549" max="12549" width="8.375" style="2" customWidth="1"/>
    <col min="12550" max="12550" width="9.125" style="2"/>
    <col min="12551" max="12551" width="7.125" style="2" customWidth="1"/>
    <col min="12552" max="12552" width="9.125" style="2"/>
    <col min="12553" max="12553" width="7.375" style="2" customWidth="1"/>
    <col min="12554" max="12554" width="9.125" style="2"/>
    <col min="12555" max="12555" width="7.125" style="2" customWidth="1"/>
    <col min="12556" max="12556" width="9.125" style="2"/>
    <col min="12557" max="12557" width="6.375" style="2" customWidth="1"/>
    <col min="12558" max="12558" width="8" style="2" customWidth="1"/>
    <col min="12559" max="12559" width="6.625" style="2" customWidth="1"/>
    <col min="12560" max="12799" width="9.125" style="2"/>
    <col min="12800" max="12800" width="5.25" style="2" customWidth="1"/>
    <col min="12801" max="12801" width="9.125" style="2"/>
    <col min="12802" max="12802" width="6.625" style="2" customWidth="1"/>
    <col min="12803" max="12803" width="7" style="2" customWidth="1"/>
    <col min="12804" max="12804" width="9.125" style="2"/>
    <col min="12805" max="12805" width="8.375" style="2" customWidth="1"/>
    <col min="12806" max="12806" width="9.125" style="2"/>
    <col min="12807" max="12807" width="7.125" style="2" customWidth="1"/>
    <col min="12808" max="12808" width="9.125" style="2"/>
    <col min="12809" max="12809" width="7.375" style="2" customWidth="1"/>
    <col min="12810" max="12810" width="9.125" style="2"/>
    <col min="12811" max="12811" width="7.125" style="2" customWidth="1"/>
    <col min="12812" max="12812" width="9.125" style="2"/>
    <col min="12813" max="12813" width="6.375" style="2" customWidth="1"/>
    <col min="12814" max="12814" width="8" style="2" customWidth="1"/>
    <col min="12815" max="12815" width="6.625" style="2" customWidth="1"/>
    <col min="12816" max="13055" width="9.125" style="2"/>
    <col min="13056" max="13056" width="5.25" style="2" customWidth="1"/>
    <col min="13057" max="13057" width="9.125" style="2"/>
    <col min="13058" max="13058" width="6.625" style="2" customWidth="1"/>
    <col min="13059" max="13059" width="7" style="2" customWidth="1"/>
    <col min="13060" max="13060" width="9.125" style="2"/>
    <col min="13061" max="13061" width="8.375" style="2" customWidth="1"/>
    <col min="13062" max="13062" width="9.125" style="2"/>
    <col min="13063" max="13063" width="7.125" style="2" customWidth="1"/>
    <col min="13064" max="13064" width="9.125" style="2"/>
    <col min="13065" max="13065" width="7.375" style="2" customWidth="1"/>
    <col min="13066" max="13066" width="9.125" style="2"/>
    <col min="13067" max="13067" width="7.125" style="2" customWidth="1"/>
    <col min="13068" max="13068" width="9.125" style="2"/>
    <col min="13069" max="13069" width="6.375" style="2" customWidth="1"/>
    <col min="13070" max="13070" width="8" style="2" customWidth="1"/>
    <col min="13071" max="13071" width="6.625" style="2" customWidth="1"/>
    <col min="13072" max="13311" width="9.125" style="2"/>
    <col min="13312" max="13312" width="5.25" style="2" customWidth="1"/>
    <col min="13313" max="13313" width="9.125" style="2"/>
    <col min="13314" max="13314" width="6.625" style="2" customWidth="1"/>
    <col min="13315" max="13315" width="7" style="2" customWidth="1"/>
    <col min="13316" max="13316" width="9.125" style="2"/>
    <col min="13317" max="13317" width="8.375" style="2" customWidth="1"/>
    <col min="13318" max="13318" width="9.125" style="2"/>
    <col min="13319" max="13319" width="7.125" style="2" customWidth="1"/>
    <col min="13320" max="13320" width="9.125" style="2"/>
    <col min="13321" max="13321" width="7.375" style="2" customWidth="1"/>
    <col min="13322" max="13322" width="9.125" style="2"/>
    <col min="13323" max="13323" width="7.125" style="2" customWidth="1"/>
    <col min="13324" max="13324" width="9.125" style="2"/>
    <col min="13325" max="13325" width="6.375" style="2" customWidth="1"/>
    <col min="13326" max="13326" width="8" style="2" customWidth="1"/>
    <col min="13327" max="13327" width="6.625" style="2" customWidth="1"/>
    <col min="13328" max="13567" width="9.125" style="2"/>
    <col min="13568" max="13568" width="5.25" style="2" customWidth="1"/>
    <col min="13569" max="13569" width="9.125" style="2"/>
    <col min="13570" max="13570" width="6.625" style="2" customWidth="1"/>
    <col min="13571" max="13571" width="7" style="2" customWidth="1"/>
    <col min="13572" max="13572" width="9.125" style="2"/>
    <col min="13573" max="13573" width="8.375" style="2" customWidth="1"/>
    <col min="13574" max="13574" width="9.125" style="2"/>
    <col min="13575" max="13575" width="7.125" style="2" customWidth="1"/>
    <col min="13576" max="13576" width="9.125" style="2"/>
    <col min="13577" max="13577" width="7.375" style="2" customWidth="1"/>
    <col min="13578" max="13578" width="9.125" style="2"/>
    <col min="13579" max="13579" width="7.125" style="2" customWidth="1"/>
    <col min="13580" max="13580" width="9.125" style="2"/>
    <col min="13581" max="13581" width="6.375" style="2" customWidth="1"/>
    <col min="13582" max="13582" width="8" style="2" customWidth="1"/>
    <col min="13583" max="13583" width="6.625" style="2" customWidth="1"/>
    <col min="13584" max="13823" width="9.125" style="2"/>
    <col min="13824" max="13824" width="5.25" style="2" customWidth="1"/>
    <col min="13825" max="13825" width="9.125" style="2"/>
    <col min="13826" max="13826" width="6.625" style="2" customWidth="1"/>
    <col min="13827" max="13827" width="7" style="2" customWidth="1"/>
    <col min="13828" max="13828" width="9.125" style="2"/>
    <col min="13829" max="13829" width="8.375" style="2" customWidth="1"/>
    <col min="13830" max="13830" width="9.125" style="2"/>
    <col min="13831" max="13831" width="7.125" style="2" customWidth="1"/>
    <col min="13832" max="13832" width="9.125" style="2"/>
    <col min="13833" max="13833" width="7.375" style="2" customWidth="1"/>
    <col min="13834" max="13834" width="9.125" style="2"/>
    <col min="13835" max="13835" width="7.125" style="2" customWidth="1"/>
    <col min="13836" max="13836" width="9.125" style="2"/>
    <col min="13837" max="13837" width="6.375" style="2" customWidth="1"/>
    <col min="13838" max="13838" width="8" style="2" customWidth="1"/>
    <col min="13839" max="13839" width="6.625" style="2" customWidth="1"/>
    <col min="13840" max="14079" width="9.125" style="2"/>
    <col min="14080" max="14080" width="5.25" style="2" customWidth="1"/>
    <col min="14081" max="14081" width="9.125" style="2"/>
    <col min="14082" max="14082" width="6.625" style="2" customWidth="1"/>
    <col min="14083" max="14083" width="7" style="2" customWidth="1"/>
    <col min="14084" max="14084" width="9.125" style="2"/>
    <col min="14085" max="14085" width="8.375" style="2" customWidth="1"/>
    <col min="14086" max="14086" width="9.125" style="2"/>
    <col min="14087" max="14087" width="7.125" style="2" customWidth="1"/>
    <col min="14088" max="14088" width="9.125" style="2"/>
    <col min="14089" max="14089" width="7.375" style="2" customWidth="1"/>
    <col min="14090" max="14090" width="9.125" style="2"/>
    <col min="14091" max="14091" width="7.125" style="2" customWidth="1"/>
    <col min="14092" max="14092" width="9.125" style="2"/>
    <col min="14093" max="14093" width="6.375" style="2" customWidth="1"/>
    <col min="14094" max="14094" width="8" style="2" customWidth="1"/>
    <col min="14095" max="14095" width="6.625" style="2" customWidth="1"/>
    <col min="14096" max="14335" width="9.125" style="2"/>
    <col min="14336" max="14336" width="5.25" style="2" customWidth="1"/>
    <col min="14337" max="14337" width="9.125" style="2"/>
    <col min="14338" max="14338" width="6.625" style="2" customWidth="1"/>
    <col min="14339" max="14339" width="7" style="2" customWidth="1"/>
    <col min="14340" max="14340" width="9.125" style="2"/>
    <col min="14341" max="14341" width="8.375" style="2" customWidth="1"/>
    <col min="14342" max="14342" width="9.125" style="2"/>
    <col min="14343" max="14343" width="7.125" style="2" customWidth="1"/>
    <col min="14344" max="14344" width="9.125" style="2"/>
    <col min="14345" max="14345" width="7.375" style="2" customWidth="1"/>
    <col min="14346" max="14346" width="9.125" style="2"/>
    <col min="14347" max="14347" width="7.125" style="2" customWidth="1"/>
    <col min="14348" max="14348" width="9.125" style="2"/>
    <col min="14349" max="14349" width="6.375" style="2" customWidth="1"/>
    <col min="14350" max="14350" width="8" style="2" customWidth="1"/>
    <col min="14351" max="14351" width="6.625" style="2" customWidth="1"/>
    <col min="14352" max="14591" width="9.125" style="2"/>
    <col min="14592" max="14592" width="5.25" style="2" customWidth="1"/>
    <col min="14593" max="14593" width="9.125" style="2"/>
    <col min="14594" max="14594" width="6.625" style="2" customWidth="1"/>
    <col min="14595" max="14595" width="7" style="2" customWidth="1"/>
    <col min="14596" max="14596" width="9.125" style="2"/>
    <col min="14597" max="14597" width="8.375" style="2" customWidth="1"/>
    <col min="14598" max="14598" width="9.125" style="2"/>
    <col min="14599" max="14599" width="7.125" style="2" customWidth="1"/>
    <col min="14600" max="14600" width="9.125" style="2"/>
    <col min="14601" max="14601" width="7.375" style="2" customWidth="1"/>
    <col min="14602" max="14602" width="9.125" style="2"/>
    <col min="14603" max="14603" width="7.125" style="2" customWidth="1"/>
    <col min="14604" max="14604" width="9.125" style="2"/>
    <col min="14605" max="14605" width="6.375" style="2" customWidth="1"/>
    <col min="14606" max="14606" width="8" style="2" customWidth="1"/>
    <col min="14607" max="14607" width="6.625" style="2" customWidth="1"/>
    <col min="14608" max="14847" width="9.125" style="2"/>
    <col min="14848" max="14848" width="5.25" style="2" customWidth="1"/>
    <col min="14849" max="14849" width="9.125" style="2"/>
    <col min="14850" max="14850" width="6.625" style="2" customWidth="1"/>
    <col min="14851" max="14851" width="7" style="2" customWidth="1"/>
    <col min="14852" max="14852" width="9.125" style="2"/>
    <col min="14853" max="14853" width="8.375" style="2" customWidth="1"/>
    <col min="14854" max="14854" width="9.125" style="2"/>
    <col min="14855" max="14855" width="7.125" style="2" customWidth="1"/>
    <col min="14856" max="14856" width="9.125" style="2"/>
    <col min="14857" max="14857" width="7.375" style="2" customWidth="1"/>
    <col min="14858" max="14858" width="9.125" style="2"/>
    <col min="14859" max="14859" width="7.125" style="2" customWidth="1"/>
    <col min="14860" max="14860" width="9.125" style="2"/>
    <col min="14861" max="14861" width="6.375" style="2" customWidth="1"/>
    <col min="14862" max="14862" width="8" style="2" customWidth="1"/>
    <col min="14863" max="14863" width="6.625" style="2" customWidth="1"/>
    <col min="14864" max="15103" width="9.125" style="2"/>
    <col min="15104" max="15104" width="5.25" style="2" customWidth="1"/>
    <col min="15105" max="15105" width="9.125" style="2"/>
    <col min="15106" max="15106" width="6.625" style="2" customWidth="1"/>
    <col min="15107" max="15107" width="7" style="2" customWidth="1"/>
    <col min="15108" max="15108" width="9.125" style="2"/>
    <col min="15109" max="15109" width="8.375" style="2" customWidth="1"/>
    <col min="15110" max="15110" width="9.125" style="2"/>
    <col min="15111" max="15111" width="7.125" style="2" customWidth="1"/>
    <col min="15112" max="15112" width="9.125" style="2"/>
    <col min="15113" max="15113" width="7.375" style="2" customWidth="1"/>
    <col min="15114" max="15114" width="9.125" style="2"/>
    <col min="15115" max="15115" width="7.125" style="2" customWidth="1"/>
    <col min="15116" max="15116" width="9.125" style="2"/>
    <col min="15117" max="15117" width="6.375" style="2" customWidth="1"/>
    <col min="15118" max="15118" width="8" style="2" customWidth="1"/>
    <col min="15119" max="15119" width="6.625" style="2" customWidth="1"/>
    <col min="15120" max="15359" width="9.125" style="2"/>
    <col min="15360" max="15360" width="5.25" style="2" customWidth="1"/>
    <col min="15361" max="15361" width="9.125" style="2"/>
    <col min="15362" max="15362" width="6.625" style="2" customWidth="1"/>
    <col min="15363" max="15363" width="7" style="2" customWidth="1"/>
    <col min="15364" max="15364" width="9.125" style="2"/>
    <col min="15365" max="15365" width="8.375" style="2" customWidth="1"/>
    <col min="15366" max="15366" width="9.125" style="2"/>
    <col min="15367" max="15367" width="7.125" style="2" customWidth="1"/>
    <col min="15368" max="15368" width="9.125" style="2"/>
    <col min="15369" max="15369" width="7.375" style="2" customWidth="1"/>
    <col min="15370" max="15370" width="9.125" style="2"/>
    <col min="15371" max="15371" width="7.125" style="2" customWidth="1"/>
    <col min="15372" max="15372" width="9.125" style="2"/>
    <col min="15373" max="15373" width="6.375" style="2" customWidth="1"/>
    <col min="15374" max="15374" width="8" style="2" customWidth="1"/>
    <col min="15375" max="15375" width="6.625" style="2" customWidth="1"/>
    <col min="15376" max="15615" width="9.125" style="2"/>
    <col min="15616" max="15616" width="5.25" style="2" customWidth="1"/>
    <col min="15617" max="15617" width="9.125" style="2"/>
    <col min="15618" max="15618" width="6.625" style="2" customWidth="1"/>
    <col min="15619" max="15619" width="7" style="2" customWidth="1"/>
    <col min="15620" max="15620" width="9.125" style="2"/>
    <col min="15621" max="15621" width="8.375" style="2" customWidth="1"/>
    <col min="15622" max="15622" width="9.125" style="2"/>
    <col min="15623" max="15623" width="7.125" style="2" customWidth="1"/>
    <col min="15624" max="15624" width="9.125" style="2"/>
    <col min="15625" max="15625" width="7.375" style="2" customWidth="1"/>
    <col min="15626" max="15626" width="9.125" style="2"/>
    <col min="15627" max="15627" width="7.125" style="2" customWidth="1"/>
    <col min="15628" max="15628" width="9.125" style="2"/>
    <col min="15629" max="15629" width="6.375" style="2" customWidth="1"/>
    <col min="15630" max="15630" width="8" style="2" customWidth="1"/>
    <col min="15631" max="15631" width="6.625" style="2" customWidth="1"/>
    <col min="15632" max="15871" width="9.125" style="2"/>
    <col min="15872" max="15872" width="5.25" style="2" customWidth="1"/>
    <col min="15873" max="15873" width="9.125" style="2"/>
    <col min="15874" max="15874" width="6.625" style="2" customWidth="1"/>
    <col min="15875" max="15875" width="7" style="2" customWidth="1"/>
    <col min="15876" max="15876" width="9.125" style="2"/>
    <col min="15877" max="15877" width="8.375" style="2" customWidth="1"/>
    <col min="15878" max="15878" width="9.125" style="2"/>
    <col min="15879" max="15879" width="7.125" style="2" customWidth="1"/>
    <col min="15880" max="15880" width="9.125" style="2"/>
    <col min="15881" max="15881" width="7.375" style="2" customWidth="1"/>
    <col min="15882" max="15882" width="9.125" style="2"/>
    <col min="15883" max="15883" width="7.125" style="2" customWidth="1"/>
    <col min="15884" max="15884" width="9.125" style="2"/>
    <col min="15885" max="15885" width="6.375" style="2" customWidth="1"/>
    <col min="15886" max="15886" width="8" style="2" customWidth="1"/>
    <col min="15887" max="15887" width="6.625" style="2" customWidth="1"/>
    <col min="15888" max="16127" width="9.125" style="2"/>
    <col min="16128" max="16128" width="5.25" style="2" customWidth="1"/>
    <col min="16129" max="16129" width="9.125" style="2"/>
    <col min="16130" max="16130" width="6.625" style="2" customWidth="1"/>
    <col min="16131" max="16131" width="7" style="2" customWidth="1"/>
    <col min="16132" max="16132" width="9.125" style="2"/>
    <col min="16133" max="16133" width="8.375" style="2" customWidth="1"/>
    <col min="16134" max="16134" width="9.125" style="2"/>
    <col min="16135" max="16135" width="7.125" style="2" customWidth="1"/>
    <col min="16136" max="16136" width="9.125" style="2"/>
    <col min="16137" max="16137" width="7.375" style="2" customWidth="1"/>
    <col min="16138" max="16138" width="9.125" style="2"/>
    <col min="16139" max="16139" width="7.125" style="2" customWidth="1"/>
    <col min="16140" max="16140" width="9.125" style="2"/>
    <col min="16141" max="16141" width="6.375" style="2" customWidth="1"/>
    <col min="16142" max="16142" width="8" style="2" customWidth="1"/>
    <col min="16143" max="16143" width="6.625" style="2" customWidth="1"/>
    <col min="16144" max="16382" width="9.125" style="2"/>
    <col min="16383" max="16384" width="9.125" style="2" customWidth="1"/>
  </cols>
  <sheetData>
    <row r="1" spans="1:16" ht="15.75" x14ac:dyDescent="0.25">
      <c r="A1" s="142" t="s">
        <v>8</v>
      </c>
      <c r="B1" s="142"/>
      <c r="C1" s="142"/>
      <c r="D1" s="142"/>
      <c r="E1" s="142"/>
      <c r="F1" s="135"/>
      <c r="G1" s="1"/>
      <c r="H1" s="1"/>
      <c r="I1" s="138" t="s">
        <v>5</v>
      </c>
      <c r="J1" s="135"/>
      <c r="K1" s="135"/>
      <c r="L1" s="135"/>
      <c r="M1" s="135"/>
      <c r="N1" s="135"/>
      <c r="O1" s="135"/>
      <c r="P1" s="135"/>
    </row>
    <row r="2" spans="1:16" ht="15.75" x14ac:dyDescent="0.25">
      <c r="A2" s="136" t="s">
        <v>4</v>
      </c>
      <c r="B2" s="136"/>
      <c r="C2" s="136"/>
      <c r="D2" s="136"/>
      <c r="E2" s="136"/>
      <c r="F2" s="137"/>
      <c r="G2" s="1"/>
      <c r="H2" s="1"/>
      <c r="I2" s="139" t="s">
        <v>6</v>
      </c>
      <c r="J2" s="135"/>
      <c r="K2" s="135"/>
      <c r="L2" s="135"/>
      <c r="M2" s="135"/>
      <c r="N2" s="135"/>
      <c r="O2" s="135"/>
      <c r="P2" s="135"/>
    </row>
    <row r="3" spans="1:16" ht="15.75" x14ac:dyDescent="0.25">
      <c r="A3" s="3"/>
      <c r="B3" s="1"/>
      <c r="C3" s="1"/>
      <c r="D3" s="10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4" customHeight="1" x14ac:dyDescent="0.25">
      <c r="A4" s="4"/>
      <c r="B4" s="1"/>
      <c r="C4" s="1"/>
      <c r="D4" s="107"/>
      <c r="E4" s="1"/>
      <c r="F4" s="1"/>
      <c r="G4" s="1"/>
      <c r="H4" s="1"/>
      <c r="I4" s="140" t="s">
        <v>526</v>
      </c>
      <c r="J4" s="141"/>
      <c r="K4" s="141"/>
      <c r="L4" s="141"/>
      <c r="M4" s="141"/>
      <c r="N4" s="141"/>
      <c r="O4" s="141"/>
      <c r="P4" s="141"/>
    </row>
    <row r="5" spans="1:16" ht="16.5" x14ac:dyDescent="0.25">
      <c r="A5" s="134" t="s">
        <v>9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16" ht="17.25" customHeight="1" x14ac:dyDescent="0.25">
      <c r="A6" s="134" t="s">
        <v>527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16" ht="9.75" customHeight="1" x14ac:dyDescent="0.25">
      <c r="A7" s="5"/>
    </row>
    <row r="8" spans="1:16" ht="14.25" x14ac:dyDescent="0.2">
      <c r="A8" s="143" t="s">
        <v>0</v>
      </c>
      <c r="B8" s="143" t="s">
        <v>10</v>
      </c>
      <c r="C8" s="143" t="s">
        <v>11</v>
      </c>
      <c r="D8" s="108"/>
      <c r="E8" s="143" t="s">
        <v>12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</row>
    <row r="9" spans="1:16" ht="14.25" x14ac:dyDescent="0.2">
      <c r="A9" s="143"/>
      <c r="B9" s="143"/>
      <c r="C9" s="143"/>
      <c r="D9" s="108"/>
      <c r="E9" s="143" t="s">
        <v>13</v>
      </c>
      <c r="F9" s="143"/>
      <c r="G9" s="143" t="s">
        <v>14</v>
      </c>
      <c r="H9" s="143"/>
      <c r="I9" s="143" t="s">
        <v>15</v>
      </c>
      <c r="J9" s="143"/>
      <c r="K9" s="143" t="s">
        <v>16</v>
      </c>
      <c r="L9" s="143"/>
      <c r="M9" s="143" t="s">
        <v>17</v>
      </c>
      <c r="N9" s="143"/>
      <c r="O9" s="143" t="s">
        <v>18</v>
      </c>
      <c r="P9" s="143"/>
    </row>
    <row r="10" spans="1:16" ht="37.5" customHeight="1" x14ac:dyDescent="0.2">
      <c r="A10" s="143"/>
      <c r="B10" s="143"/>
      <c r="C10" s="143"/>
      <c r="D10" s="108" t="s">
        <v>72</v>
      </c>
      <c r="E10" s="58" t="s">
        <v>19</v>
      </c>
      <c r="F10" s="59" t="s">
        <v>20</v>
      </c>
      <c r="G10" s="58" t="s">
        <v>19</v>
      </c>
      <c r="H10" s="59" t="s">
        <v>20</v>
      </c>
      <c r="I10" s="58" t="s">
        <v>19</v>
      </c>
      <c r="J10" s="59" t="s">
        <v>20</v>
      </c>
      <c r="K10" s="58" t="s">
        <v>19</v>
      </c>
      <c r="L10" s="59" t="s">
        <v>20</v>
      </c>
      <c r="M10" s="58" t="s">
        <v>19</v>
      </c>
      <c r="N10" s="59" t="s">
        <v>20</v>
      </c>
      <c r="O10" s="58" t="s">
        <v>19</v>
      </c>
      <c r="P10" s="59" t="s">
        <v>20</v>
      </c>
    </row>
    <row r="11" spans="1:16" ht="15" x14ac:dyDescent="0.25">
      <c r="A11" s="57">
        <v>1</v>
      </c>
      <c r="B11" s="39" t="s">
        <v>499</v>
      </c>
      <c r="C11" s="60">
        <f>'63CA-CLC1'!A59</f>
        <v>46</v>
      </c>
      <c r="D11" s="109">
        <f t="shared" ref="D11:D19" si="0">SUM(E11,G11,I11,K11,M11,O11)</f>
        <v>46</v>
      </c>
      <c r="E11" s="57">
        <f>COUNTIF('63CA-CLC1'!$J$14:$J$59,"xuất sắc")</f>
        <v>15</v>
      </c>
      <c r="F11" s="61">
        <f t="shared" ref="F11:F12" si="1">100/C11*E11</f>
        <v>32.608695652173914</v>
      </c>
      <c r="G11" s="57">
        <f>COUNTIF('63CA-CLC1'!$J$14:$J$59,"tốt")</f>
        <v>27</v>
      </c>
      <c r="H11" s="61">
        <f t="shared" ref="H11:H12" si="2">100/C11*G11</f>
        <v>58.695652173913039</v>
      </c>
      <c r="I11" s="57">
        <f>COUNTIF('63CA-CLC1'!$J$14:$J$59,"khá")</f>
        <v>0</v>
      </c>
      <c r="J11" s="61">
        <f t="shared" ref="J11:J12" si="3">100/C11*I11</f>
        <v>0</v>
      </c>
      <c r="K11" s="57">
        <f>COUNTIF('63CA-CLC1'!$J$14:$J$59,"trung bình")</f>
        <v>0</v>
      </c>
      <c r="L11" s="61">
        <f t="shared" ref="L11:L12" si="4">100/C11*K11</f>
        <v>0</v>
      </c>
      <c r="M11" s="57">
        <f>COUNTIF('63CA-CLC1'!$J$14:$J$59,"yếu")</f>
        <v>0</v>
      </c>
      <c r="N11" s="61">
        <f t="shared" ref="N11:N12" si="5">100/C11*M11</f>
        <v>0</v>
      </c>
      <c r="O11" s="57">
        <f>COUNTIF('63CA-CLC1'!$J$14:$J$59,"kém")</f>
        <v>4</v>
      </c>
      <c r="P11" s="61">
        <f t="shared" ref="P11:P12" si="6">100/C11*O11</f>
        <v>8.695652173913043</v>
      </c>
    </row>
    <row r="12" spans="1:16" ht="15" x14ac:dyDescent="0.25">
      <c r="A12" s="57">
        <v>2</v>
      </c>
      <c r="B12" s="39" t="s">
        <v>500</v>
      </c>
      <c r="C12" s="60">
        <f>'63CA-CLC2'!A58</f>
        <v>45</v>
      </c>
      <c r="D12" s="109">
        <f t="shared" si="0"/>
        <v>45</v>
      </c>
      <c r="E12" s="57">
        <f>COUNTIF('63CA-CLC2'!$J$14:$J$58,"xuất sắc")</f>
        <v>18</v>
      </c>
      <c r="F12" s="61">
        <f t="shared" si="1"/>
        <v>40</v>
      </c>
      <c r="G12" s="57">
        <f>COUNTIF('63CA-CLC2'!$J$14:$J$58,"tốt")</f>
        <v>23</v>
      </c>
      <c r="H12" s="61">
        <f t="shared" si="2"/>
        <v>51.111111111111114</v>
      </c>
      <c r="I12" s="57">
        <f>COUNTIF('63CA-CLC2'!$J$14:$J$58,"khá")</f>
        <v>1</v>
      </c>
      <c r="J12" s="61">
        <f t="shared" si="3"/>
        <v>2.2222222222222223</v>
      </c>
      <c r="K12" s="57">
        <f>COUNTIF('63CA-CLC2'!$J$14:$J$58,"trung bình")</f>
        <v>0</v>
      </c>
      <c r="L12" s="61">
        <f t="shared" si="4"/>
        <v>0</v>
      </c>
      <c r="M12" s="57">
        <f>COUNTIF('63CA-CLC2'!$J$14:$J$58,"yếu")</f>
        <v>0</v>
      </c>
      <c r="N12" s="61">
        <f t="shared" si="5"/>
        <v>0</v>
      </c>
      <c r="O12" s="57">
        <f>COUNTIF('63CA-CLC2'!$J$14:$J$58,"kém")</f>
        <v>3</v>
      </c>
      <c r="P12" s="61">
        <f t="shared" si="6"/>
        <v>6.666666666666667</v>
      </c>
    </row>
    <row r="13" spans="1:16" ht="15" x14ac:dyDescent="0.25">
      <c r="A13" s="57">
        <v>3</v>
      </c>
      <c r="B13" s="39" t="s">
        <v>501</v>
      </c>
      <c r="C13" s="60">
        <f>'63CA-CLC3'!A65</f>
        <v>53</v>
      </c>
      <c r="D13" s="109">
        <f t="shared" si="0"/>
        <v>53</v>
      </c>
      <c r="E13" s="57">
        <f>COUNTIF('63CA-CLC3'!J13:J66,"Xuất sắc")</f>
        <v>27</v>
      </c>
      <c r="F13" s="61">
        <f t="shared" ref="F13:F19" si="7">100/C13*E13</f>
        <v>50.943396226415096</v>
      </c>
      <c r="G13" s="57">
        <f>COUNTIF('63CA-CLC3'!J13:J66,"tốt")</f>
        <v>23</v>
      </c>
      <c r="H13" s="61">
        <f t="shared" ref="H13:H19" si="8">100/C13*G13</f>
        <v>43.39622641509434</v>
      </c>
      <c r="I13" s="57">
        <f>COUNTIF('63CA-CLC3'!J13:J66,"khá")</f>
        <v>0</v>
      </c>
      <c r="J13" s="61">
        <f t="shared" ref="J13:J17" si="9">100/C13*I13</f>
        <v>0</v>
      </c>
      <c r="K13" s="57">
        <f>COUNTIF('63CA-CLC3'!J13:J66,"trung bình")</f>
        <v>0</v>
      </c>
      <c r="L13" s="61">
        <f t="shared" ref="L13:L17" si="10">100/C13*K13</f>
        <v>0</v>
      </c>
      <c r="M13" s="57">
        <f>COUNTIF('63CA-CLC3'!J13:J66,"yếu")</f>
        <v>0</v>
      </c>
      <c r="N13" s="61">
        <f t="shared" ref="N13:N17" si="11">100/C13*M13</f>
        <v>0</v>
      </c>
      <c r="O13" s="57">
        <f>COUNTIF('63CA-CLC3'!J13:J66,"kém")</f>
        <v>3</v>
      </c>
      <c r="P13" s="61">
        <f t="shared" ref="P13:P17" si="12">100/C13*O13</f>
        <v>5.6603773584905657</v>
      </c>
    </row>
    <row r="14" spans="1:16" ht="15" x14ac:dyDescent="0.25">
      <c r="A14" s="57">
        <v>4</v>
      </c>
      <c r="B14" s="39" t="s">
        <v>502</v>
      </c>
      <c r="C14" s="60">
        <f>'63CB'!A57</f>
        <v>44</v>
      </c>
      <c r="D14" s="109">
        <f t="shared" si="0"/>
        <v>44</v>
      </c>
      <c r="E14" s="57">
        <f>COUNTIF('63CB'!$J$14:$J$57,"xuất sắc")</f>
        <v>10</v>
      </c>
      <c r="F14" s="61">
        <f t="shared" si="7"/>
        <v>22.72727272727273</v>
      </c>
      <c r="G14" s="57">
        <f>COUNTIF('63CB'!$J$14:$J$57,"tốt")</f>
        <v>31</v>
      </c>
      <c r="H14" s="61">
        <f t="shared" si="8"/>
        <v>70.454545454545467</v>
      </c>
      <c r="I14" s="57">
        <f>COUNTIF('63CB'!$J$14:$J$57,"khá")</f>
        <v>0</v>
      </c>
      <c r="J14" s="61">
        <f t="shared" si="9"/>
        <v>0</v>
      </c>
      <c r="K14" s="57">
        <f>COUNTIF('63CB'!$J$14:$J$57,"trung bình")</f>
        <v>0</v>
      </c>
      <c r="L14" s="61">
        <f t="shared" si="10"/>
        <v>0</v>
      </c>
      <c r="M14" s="57">
        <f>COUNTIF('63CB'!$J$14:$J$57,"yếu")</f>
        <v>0</v>
      </c>
      <c r="N14" s="61">
        <f t="shared" si="11"/>
        <v>0</v>
      </c>
      <c r="O14" s="57">
        <f>COUNTIF('63CB'!$J$14:$J$57,"kém")</f>
        <v>3</v>
      </c>
      <c r="P14" s="61">
        <f t="shared" si="12"/>
        <v>6.8181818181818183</v>
      </c>
    </row>
    <row r="15" spans="1:16" ht="15" x14ac:dyDescent="0.25">
      <c r="A15" s="57">
        <v>5</v>
      </c>
      <c r="B15" s="39" t="s">
        <v>503</v>
      </c>
      <c r="C15" s="60">
        <f>'63CC'!A59</f>
        <v>46</v>
      </c>
      <c r="D15" s="109">
        <f t="shared" si="0"/>
        <v>46</v>
      </c>
      <c r="E15" s="57">
        <f>COUNTIF('63CC'!$J$14:$J$59,"xuất sắc")</f>
        <v>6</v>
      </c>
      <c r="F15" s="61">
        <f t="shared" si="7"/>
        <v>13.043478260869565</v>
      </c>
      <c r="G15" s="57">
        <f>COUNTIF('63CC'!$J$14:$J$59,"tốt")</f>
        <v>37</v>
      </c>
      <c r="H15" s="61">
        <f t="shared" si="8"/>
        <v>80.434782608695642</v>
      </c>
      <c r="I15" s="57">
        <f>COUNTIF('63CC'!$J$14:$J$59,"khá")</f>
        <v>2</v>
      </c>
      <c r="J15" s="61">
        <f t="shared" si="9"/>
        <v>4.3478260869565215</v>
      </c>
      <c r="K15" s="57">
        <f>COUNTIF('63CC'!J14:J59,"trung bình")</f>
        <v>0</v>
      </c>
      <c r="L15" s="61">
        <f t="shared" si="10"/>
        <v>0</v>
      </c>
      <c r="M15" s="57">
        <f>COUNTIF('63CC'!J14:J59,"yếu")</f>
        <v>0</v>
      </c>
      <c r="N15" s="61">
        <f t="shared" si="11"/>
        <v>0</v>
      </c>
      <c r="O15" s="57">
        <f>COUNTIF('63CC'!J14:J59,"kém")</f>
        <v>1</v>
      </c>
      <c r="P15" s="61">
        <f t="shared" si="12"/>
        <v>2.1739130434782608</v>
      </c>
    </row>
    <row r="16" spans="1:16" ht="15" x14ac:dyDescent="0.25">
      <c r="A16" s="57">
        <v>6</v>
      </c>
      <c r="B16" s="39" t="s">
        <v>504</v>
      </c>
      <c r="C16" s="60">
        <f>'63CD'!A57</f>
        <v>43</v>
      </c>
      <c r="D16" s="109">
        <f t="shared" si="0"/>
        <v>43</v>
      </c>
      <c r="E16" s="57">
        <f>COUNTIF('63CD'!$J$14:$J$57,"xuất sắc")</f>
        <v>15</v>
      </c>
      <c r="F16" s="61">
        <f t="shared" si="7"/>
        <v>34.883720930232563</v>
      </c>
      <c r="G16" s="57">
        <f>COUNTIF('63CD'!$J$14:$J$57,"tốt")</f>
        <v>26</v>
      </c>
      <c r="H16" s="61">
        <f t="shared" si="8"/>
        <v>60.465116279069768</v>
      </c>
      <c r="I16" s="57">
        <f>COUNTIF('63CC'!$J$14:$J$59,"khá")</f>
        <v>2</v>
      </c>
      <c r="J16" s="61">
        <f t="shared" si="9"/>
        <v>4.6511627906976747</v>
      </c>
      <c r="K16" s="57">
        <f>COUNTIF('63CD'!$J$14:$J$57,"trung bình")</f>
        <v>0</v>
      </c>
      <c r="L16" s="61">
        <f t="shared" si="10"/>
        <v>0</v>
      </c>
      <c r="M16" s="57">
        <f>COUNTIF('63CD'!$J$14:$J$57,"yếu")</f>
        <v>0</v>
      </c>
      <c r="N16" s="61">
        <f t="shared" si="11"/>
        <v>0</v>
      </c>
      <c r="O16" s="57">
        <f>COUNTIF('63CD'!$J$14:$J$57,"kém")</f>
        <v>0</v>
      </c>
      <c r="P16" s="61">
        <f t="shared" si="12"/>
        <v>0</v>
      </c>
    </row>
    <row r="17" spans="1:16" ht="15" x14ac:dyDescent="0.25">
      <c r="A17" s="57">
        <v>7</v>
      </c>
      <c r="B17" s="39" t="s">
        <v>506</v>
      </c>
      <c r="C17" s="60">
        <f>'63CE'!A65</f>
        <v>52</v>
      </c>
      <c r="D17" s="109">
        <f t="shared" si="0"/>
        <v>52</v>
      </c>
      <c r="E17" s="57">
        <f>COUNTIF('63CE'!$J$14:$J$65,"xuất sắc")</f>
        <v>7</v>
      </c>
      <c r="F17" s="61">
        <f t="shared" si="7"/>
        <v>13.461538461538462</v>
      </c>
      <c r="G17" s="57">
        <f>COUNTIF('63CE'!$J$14:$J$65,"tốt")</f>
        <v>36</v>
      </c>
      <c r="H17" s="61">
        <f t="shared" si="8"/>
        <v>69.230769230769226</v>
      </c>
      <c r="I17" s="57">
        <f>COUNTIF('63CE'!$J$14:$J$65,"khá")</f>
        <v>1</v>
      </c>
      <c r="J17" s="61">
        <f t="shared" si="9"/>
        <v>1.9230769230769231</v>
      </c>
      <c r="K17" s="57">
        <f>COUNTIF('63CE'!$J$14:$J$65,"trung bình")</f>
        <v>0</v>
      </c>
      <c r="L17" s="61">
        <f t="shared" si="10"/>
        <v>0</v>
      </c>
      <c r="M17" s="57">
        <f>COUNTIF('63CE'!$J$14:$J$65,"yếu")</f>
        <v>0</v>
      </c>
      <c r="N17" s="61">
        <f t="shared" si="11"/>
        <v>0</v>
      </c>
      <c r="O17" s="57">
        <f>COUNTIF('63CE'!$J$14:$J$65,"kém")</f>
        <v>8</v>
      </c>
      <c r="P17" s="61">
        <f t="shared" si="12"/>
        <v>15.384615384615385</v>
      </c>
    </row>
    <row r="18" spans="1:16" ht="15" x14ac:dyDescent="0.25">
      <c r="A18" s="57">
        <v>8</v>
      </c>
      <c r="B18" s="39" t="s">
        <v>505</v>
      </c>
      <c r="C18" s="60">
        <f>'63CLC'!A46</f>
        <v>33</v>
      </c>
      <c r="D18" s="109">
        <f>SUM(E18,G18,I18,K18,M18,O18)</f>
        <v>33</v>
      </c>
      <c r="E18" s="57">
        <f>COUNTIF('63CLC'!$J$14:$J$46,"xuất sắc")</f>
        <v>14</v>
      </c>
      <c r="F18" s="61">
        <f>100/C18*E18</f>
        <v>42.424242424242422</v>
      </c>
      <c r="G18" s="57">
        <f>COUNTIF('63CLC'!$J$14:$J$46,"tốt")</f>
        <v>18</v>
      </c>
      <c r="H18" s="61">
        <f>100/C18*G18</f>
        <v>54.545454545454547</v>
      </c>
      <c r="I18" s="57">
        <f>COUNTIF('63CLC'!$J$14:$J$46,"khá")</f>
        <v>0</v>
      </c>
      <c r="J18" s="61">
        <f>100/C18*I18</f>
        <v>0</v>
      </c>
      <c r="K18" s="57">
        <f>COUNTIF('63CLC'!$J$14:$J$46,"trung bình")</f>
        <v>0</v>
      </c>
      <c r="L18" s="61">
        <f>100/C18*K18</f>
        <v>0</v>
      </c>
      <c r="M18" s="57">
        <f>COUNTIF('63CLC'!$J$14:$J$46,"yếu")</f>
        <v>0</v>
      </c>
      <c r="N18" s="61">
        <f>100/C18*M18</f>
        <v>0</v>
      </c>
      <c r="O18" s="57">
        <f>COUNTIF('63CLC'!$J$14:$J$46,"kém")</f>
        <v>1</v>
      </c>
      <c r="P18" s="61">
        <f>100/C18*O18</f>
        <v>3.0303030303030303</v>
      </c>
    </row>
    <row r="19" spans="1:16" ht="15" x14ac:dyDescent="0.25">
      <c r="A19" s="57">
        <v>9</v>
      </c>
      <c r="B19" s="39" t="s">
        <v>507</v>
      </c>
      <c r="C19" s="60">
        <f>'63J'!A85</f>
        <v>72</v>
      </c>
      <c r="D19" s="109">
        <f t="shared" si="0"/>
        <v>72</v>
      </c>
      <c r="E19" s="57">
        <f>COUNTIF('63J'!$J$14:$J$85,"xuất sắc")</f>
        <v>30</v>
      </c>
      <c r="F19" s="61">
        <f t="shared" si="7"/>
        <v>41.666666666666664</v>
      </c>
      <c r="G19" s="57">
        <f>COUNTIF('63J'!$J$14:$J$85,"tốt")</f>
        <v>37</v>
      </c>
      <c r="H19" s="61">
        <f t="shared" si="8"/>
        <v>51.388888888888886</v>
      </c>
      <c r="I19" s="57">
        <f>COUNTIF('63J'!$J$14:$J$85,"khá")</f>
        <v>2</v>
      </c>
      <c r="J19" s="61">
        <f t="shared" ref="J19" si="13">100/C19*I19</f>
        <v>2.7777777777777777</v>
      </c>
      <c r="K19" s="57">
        <f>COUNTIF('63J'!$J$14:$J$85,"trung bình")</f>
        <v>0</v>
      </c>
      <c r="L19" s="61">
        <f t="shared" ref="L19" si="14">100/C19*K19</f>
        <v>0</v>
      </c>
      <c r="M19" s="57">
        <f>COUNTIF('63J'!$J$14:$J$85,"yếu")</f>
        <v>0</v>
      </c>
      <c r="N19" s="61">
        <f t="shared" ref="N19" si="15">100/C19*M19</f>
        <v>0</v>
      </c>
      <c r="O19" s="57">
        <f>COUNTIF('63J'!$J$14:$J$85,"kém")</f>
        <v>3</v>
      </c>
      <c r="P19" s="61">
        <f t="shared" ref="P19" si="16">100/C19*O19</f>
        <v>4.1666666666666661</v>
      </c>
    </row>
    <row r="20" spans="1:16" ht="15" x14ac:dyDescent="0.25">
      <c r="A20" s="57">
        <v>10</v>
      </c>
      <c r="B20" s="39" t="s">
        <v>508</v>
      </c>
      <c r="C20" s="60">
        <f>'63T'!A65</f>
        <v>52</v>
      </c>
      <c r="D20" s="109">
        <f t="shared" ref="D20" si="17">SUM(E20,G20,I20,K20,M20,O20)</f>
        <v>52</v>
      </c>
      <c r="E20" s="57">
        <f>COUNTIF('63T'!$J$14:$J$65,"xuất sắc")</f>
        <v>8</v>
      </c>
      <c r="F20" s="61">
        <f t="shared" ref="F20" si="18">100/C20*E20</f>
        <v>15.384615384615385</v>
      </c>
      <c r="G20" s="57">
        <f>COUNTIF('63T'!$J$14:$J$65,"tốt")</f>
        <v>42</v>
      </c>
      <c r="H20" s="61">
        <f t="shared" ref="H20" si="19">100/C20*G20</f>
        <v>80.769230769230774</v>
      </c>
      <c r="I20" s="57">
        <f>COUNTIF('63T'!$J$14:$J$65,"khá")</f>
        <v>0</v>
      </c>
      <c r="J20" s="61">
        <f t="shared" ref="J20" si="20">100/C20*I20</f>
        <v>0</v>
      </c>
      <c r="K20" s="57">
        <f>COUNTIF('63T'!$J$14:$J$65,"trung bình")</f>
        <v>0</v>
      </c>
      <c r="L20" s="61">
        <f t="shared" ref="L20" si="21">100/C20*K20</f>
        <v>0</v>
      </c>
      <c r="M20" s="57">
        <f>COUNTIF('63T'!$J$14:$J$65,"yếu")</f>
        <v>0</v>
      </c>
      <c r="N20" s="61">
        <f t="shared" ref="N20" si="22">100/C20*M20</f>
        <v>0</v>
      </c>
      <c r="O20" s="57">
        <f>COUNTIF('63T'!$J$14:$J$65,"kém")</f>
        <v>2</v>
      </c>
      <c r="P20" s="61">
        <f t="shared" ref="P20" si="23">100/C20*O20</f>
        <v>3.8461538461538463</v>
      </c>
    </row>
    <row r="21" spans="1:16" s="49" customFormat="1" ht="14.25" x14ac:dyDescent="0.2">
      <c r="A21" s="144" t="s">
        <v>21</v>
      </c>
      <c r="B21" s="144"/>
      <c r="C21" s="62">
        <f>SUM(C11:C20)</f>
        <v>486</v>
      </c>
      <c r="D21" s="110">
        <f>SUM(E21,G21,I21,K21,M21,O21)</f>
        <v>486</v>
      </c>
      <c r="E21" s="62">
        <f>SUM(E11:E20)</f>
        <v>150</v>
      </c>
      <c r="F21" s="63">
        <f>100/C21*E21</f>
        <v>30.8641975308642</v>
      </c>
      <c r="G21" s="62">
        <f>SUM(G11:G20)</f>
        <v>300</v>
      </c>
      <c r="H21" s="63">
        <f>100/C21*G21</f>
        <v>61.728395061728399</v>
      </c>
      <c r="I21" s="62">
        <f>SUM(I11:I20)</f>
        <v>8</v>
      </c>
      <c r="J21" s="63">
        <f>100/C21*I21</f>
        <v>1.6460905349794239</v>
      </c>
      <c r="K21" s="62">
        <f>SUM(K11:K20)</f>
        <v>0</v>
      </c>
      <c r="L21" s="63">
        <f t="shared" ref="L21" si="24">100/C21*K21</f>
        <v>0</v>
      </c>
      <c r="M21" s="62">
        <f>SUM(M11:M20)</f>
        <v>0</v>
      </c>
      <c r="N21" s="63">
        <f t="shared" ref="N21" si="25">100/C21*M21</f>
        <v>0</v>
      </c>
      <c r="O21" s="62">
        <f>SUM(O11:O20)</f>
        <v>28</v>
      </c>
      <c r="P21" s="63">
        <f t="shared" ref="P21" si="26">100/C21*O21</f>
        <v>5.761316872427984</v>
      </c>
    </row>
    <row r="22" spans="1:16" ht="16.5" x14ac:dyDescent="0.25">
      <c r="A22" s="6"/>
      <c r="F22" s="7"/>
      <c r="K22" s="4"/>
      <c r="L22" s="3"/>
      <c r="M22" s="4"/>
      <c r="N22" s="4"/>
    </row>
    <row r="23" spans="1:16" ht="15.75" x14ac:dyDescent="0.25">
      <c r="K23" s="139"/>
      <c r="L23" s="138"/>
      <c r="M23" s="138"/>
      <c r="N23" s="138"/>
    </row>
    <row r="24" spans="1:16" ht="15.75" x14ac:dyDescent="0.25">
      <c r="K24" s="139"/>
      <c r="L24" s="138"/>
      <c r="M24" s="138"/>
      <c r="N24" s="138"/>
    </row>
    <row r="28" spans="1:16" ht="15.75" x14ac:dyDescent="0.25">
      <c r="K28" s="139"/>
      <c r="L28" s="138"/>
      <c r="M28" s="138"/>
      <c r="N28" s="138"/>
    </row>
  </sheetData>
  <mergeCells count="21">
    <mergeCell ref="K28:N28"/>
    <mergeCell ref="A6:P6"/>
    <mergeCell ref="A8:A10"/>
    <mergeCell ref="B8:B10"/>
    <mergeCell ref="C8:C10"/>
    <mergeCell ref="E8:P8"/>
    <mergeCell ref="E9:F9"/>
    <mergeCell ref="G9:H9"/>
    <mergeCell ref="I9:J9"/>
    <mergeCell ref="K9:L9"/>
    <mergeCell ref="M9:N9"/>
    <mergeCell ref="O9:P9"/>
    <mergeCell ref="A21:B21"/>
    <mergeCell ref="K23:N23"/>
    <mergeCell ref="K24:N24"/>
    <mergeCell ref="A5:P5"/>
    <mergeCell ref="A2:F2"/>
    <mergeCell ref="I1:P1"/>
    <mergeCell ref="I2:P2"/>
    <mergeCell ref="I4:P4"/>
    <mergeCell ref="A1:F1"/>
  </mergeCells>
  <pageMargins left="0.25" right="0.28000000000000003" top="0.23" bottom="0.17" header="0.21" footer="0.17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0"/>
  <sheetViews>
    <sheetView topLeftCell="A5" workbookViewId="0">
      <selection activeCell="A58" sqref="A14:XFD58"/>
    </sheetView>
  </sheetViews>
  <sheetFormatPr defaultColWidth="9.125" defaultRowHeight="15" x14ac:dyDescent="0.2"/>
  <cols>
    <col min="1" max="1" width="4.875" style="23" bestFit="1" customWidth="1"/>
    <col min="2" max="2" width="10.25" style="24" bestFit="1" customWidth="1"/>
    <col min="3" max="3" width="20.125" style="24" customWidth="1"/>
    <col min="4" max="4" width="11.25" style="70" hidden="1" customWidth="1"/>
    <col min="5" max="5" width="9.25" style="23" customWidth="1"/>
    <col min="6" max="6" width="9.625" style="23" customWidth="1"/>
    <col min="7" max="7" width="6.875" style="23" customWidth="1"/>
    <col min="8" max="8" width="10.75" style="24" customWidth="1"/>
    <col min="9" max="9" width="7.75" style="23" customWidth="1"/>
    <col min="10" max="10" width="11.75" style="23" customWidth="1"/>
    <col min="11" max="11" width="9" style="26" hidden="1" customWidth="1"/>
    <col min="12" max="12" width="20" style="65" hidden="1" customWidth="1"/>
    <col min="13" max="13" width="9.125" style="24" hidden="1" customWidth="1"/>
    <col min="14" max="14" width="14.125" style="24" hidden="1" customWidth="1"/>
    <col min="15" max="15" width="9.125" style="24" hidden="1" customWidth="1"/>
    <col min="16" max="16" width="2" style="24" hidden="1" customWidth="1"/>
    <col min="17" max="16384" width="9.125" style="24"/>
  </cols>
  <sheetData>
    <row r="1" spans="1:16" hidden="1" x14ac:dyDescent="0.2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23"/>
      <c r="L1" s="24"/>
    </row>
    <row r="2" spans="1:16" hidden="1" x14ac:dyDescent="0.2">
      <c r="A2" s="124" t="s">
        <v>483</v>
      </c>
      <c r="B2" s="124"/>
      <c r="C2" s="124"/>
      <c r="D2" s="124"/>
      <c r="E2" s="124"/>
      <c r="F2" s="124"/>
      <c r="G2" s="124"/>
      <c r="H2" s="124"/>
      <c r="I2" s="124"/>
      <c r="J2" s="124"/>
      <c r="K2" s="23"/>
      <c r="L2" s="24"/>
    </row>
    <row r="3" spans="1:16" hidden="1" x14ac:dyDescent="0.2">
      <c r="A3" s="124" t="s">
        <v>512</v>
      </c>
      <c r="B3" s="124"/>
      <c r="C3" s="124"/>
      <c r="D3" s="124"/>
      <c r="E3" s="124"/>
      <c r="F3" s="124"/>
      <c r="G3" s="124"/>
      <c r="H3" s="124"/>
      <c r="I3" s="124"/>
      <c r="J3" s="124"/>
      <c r="K3" s="23"/>
      <c r="L3" s="24"/>
    </row>
    <row r="4" spans="1:16" hidden="1" x14ac:dyDescent="0.2">
      <c r="A4" s="125" t="s">
        <v>481</v>
      </c>
      <c r="B4" s="125"/>
      <c r="C4" s="125"/>
      <c r="D4" s="125"/>
      <c r="E4" s="125"/>
      <c r="F4" s="125"/>
      <c r="G4" s="125"/>
      <c r="H4" s="125"/>
      <c r="I4" s="125"/>
      <c r="J4" s="125"/>
      <c r="K4" s="23"/>
      <c r="L4" s="24"/>
    </row>
    <row r="5" spans="1:16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23"/>
      <c r="L5" s="24"/>
    </row>
    <row r="6" spans="1:16" x14ac:dyDescent="0.2">
      <c r="A6" s="115" t="s">
        <v>8</v>
      </c>
      <c r="B6" s="115"/>
      <c r="C6" s="115"/>
      <c r="D6" s="115"/>
      <c r="E6" s="74"/>
      <c r="F6" s="74"/>
      <c r="G6" s="74"/>
    </row>
    <row r="7" spans="1:16" x14ac:dyDescent="0.2">
      <c r="A7" s="117" t="s">
        <v>4</v>
      </c>
      <c r="B7" s="117"/>
      <c r="C7" s="117"/>
      <c r="D7" s="117"/>
      <c r="E7" s="117"/>
      <c r="F7" s="117"/>
      <c r="G7" s="117"/>
      <c r="H7" s="117"/>
      <c r="I7" s="75"/>
      <c r="J7" s="75"/>
      <c r="K7" s="46"/>
    </row>
    <row r="8" spans="1:16" x14ac:dyDescent="0.2">
      <c r="A8" s="75"/>
      <c r="B8" s="66"/>
      <c r="C8" s="66"/>
      <c r="D8" s="67"/>
      <c r="E8" s="74"/>
      <c r="F8" s="74"/>
      <c r="G8" s="68"/>
    </row>
    <row r="9" spans="1:16" x14ac:dyDescent="0.2">
      <c r="A9" s="117" t="s">
        <v>484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6" x14ac:dyDescent="0.2">
      <c r="A10" s="117" t="s">
        <v>522</v>
      </c>
      <c r="B10" s="117"/>
      <c r="C10" s="117"/>
      <c r="D10" s="117"/>
      <c r="E10" s="117"/>
      <c r="F10" s="117"/>
      <c r="G10" s="117"/>
      <c r="H10" s="117"/>
      <c r="I10" s="119"/>
      <c r="J10" s="119"/>
      <c r="K10" s="119"/>
      <c r="L10" s="119"/>
    </row>
    <row r="11" spans="1:16" x14ac:dyDescent="0.2">
      <c r="B11" s="23"/>
      <c r="K11" s="23"/>
    </row>
    <row r="12" spans="1:16" ht="28.5" customHeight="1" x14ac:dyDescent="0.2">
      <c r="A12" s="123" t="s">
        <v>0</v>
      </c>
      <c r="B12" s="123" t="s">
        <v>1</v>
      </c>
      <c r="C12" s="123" t="s">
        <v>2</v>
      </c>
      <c r="D12" s="126" t="s">
        <v>3</v>
      </c>
      <c r="E12" s="123" t="s">
        <v>22</v>
      </c>
      <c r="F12" s="123" t="s">
        <v>24</v>
      </c>
      <c r="G12" s="123" t="s">
        <v>546</v>
      </c>
      <c r="H12" s="123"/>
      <c r="I12" s="123" t="s">
        <v>547</v>
      </c>
      <c r="J12" s="123"/>
      <c r="K12" s="123" t="s">
        <v>71</v>
      </c>
      <c r="L12" s="123" t="s">
        <v>73</v>
      </c>
      <c r="M12" s="123" t="s">
        <v>521</v>
      </c>
      <c r="N12" s="122" t="s">
        <v>543</v>
      </c>
      <c r="O12" s="122" t="s">
        <v>544</v>
      </c>
      <c r="P12" s="122" t="s">
        <v>545</v>
      </c>
    </row>
    <row r="13" spans="1:16" ht="29.25" customHeight="1" x14ac:dyDescent="0.2">
      <c r="A13" s="123"/>
      <c r="B13" s="123"/>
      <c r="C13" s="123"/>
      <c r="D13" s="126"/>
      <c r="E13" s="123"/>
      <c r="F13" s="123"/>
      <c r="G13" s="73" t="s">
        <v>23</v>
      </c>
      <c r="H13" s="73" t="s">
        <v>7</v>
      </c>
      <c r="I13" s="73" t="s">
        <v>23</v>
      </c>
      <c r="J13" s="73" t="s">
        <v>7</v>
      </c>
      <c r="K13" s="123"/>
      <c r="L13" s="123"/>
      <c r="M13" s="123"/>
      <c r="N13" s="122"/>
      <c r="O13" s="122"/>
      <c r="P13" s="122"/>
    </row>
    <row r="14" spans="1:16" x14ac:dyDescent="0.25">
      <c r="A14" s="12">
        <v>1</v>
      </c>
      <c r="B14" s="80">
        <v>18020104</v>
      </c>
      <c r="C14" s="80" t="s">
        <v>125</v>
      </c>
      <c r="D14" s="83">
        <v>36846</v>
      </c>
      <c r="E14" s="14">
        <v>80</v>
      </c>
      <c r="F14" s="14">
        <v>80</v>
      </c>
      <c r="G14" s="14">
        <v>80</v>
      </c>
      <c r="H14" s="20" t="str">
        <f>IF(G14&gt;=90,"Xuất sắc",IF(G14&gt;=80,"Tốt", IF(G14&gt;=65,"Khá",IF(G14&gt;=50,"Trung bình", IF(G14&gt;=35, "Yếu", "Kém")))))</f>
        <v>Tốt</v>
      </c>
      <c r="I14" s="14">
        <v>80</v>
      </c>
      <c r="J14" s="21" t="str">
        <f>IF(I14&gt;=90,"Xuất sắc",IF(I14&gt;=80,"Tốt", IF(I14&gt;=65,"Khá",IF(I14&gt;=50,"Trung bình", IF(I14&gt;=35, "Yếu", "Kém")))))</f>
        <v>Tốt</v>
      </c>
      <c r="K14" s="28"/>
      <c r="L14" s="29"/>
      <c r="M14" s="20" t="e">
        <f>VLOOKUP(B14,[1]K63CA2!$B$7:$L$21,11,0)</f>
        <v>#N/A</v>
      </c>
      <c r="N14" s="20"/>
      <c r="O14" s="20"/>
      <c r="P14" s="20"/>
    </row>
    <row r="15" spans="1:16" x14ac:dyDescent="0.25">
      <c r="A15" s="14">
        <v>2</v>
      </c>
      <c r="B15" s="80">
        <v>18020112</v>
      </c>
      <c r="C15" s="80" t="s">
        <v>77</v>
      </c>
      <c r="D15" s="83">
        <v>36699</v>
      </c>
      <c r="E15" s="14">
        <v>90</v>
      </c>
      <c r="F15" s="14">
        <v>90</v>
      </c>
      <c r="G15" s="14">
        <v>80</v>
      </c>
      <c r="H15" s="20" t="str">
        <f>IF(G15&gt;=90,"Xuất sắc",IF(G15&gt;=80,"Tốt", IF(G15&gt;=65,"Khá",IF(G15&gt;=50,"Trung bình", IF(G15&gt;=35, "Yếu", "Kém")))))</f>
        <v>Tốt</v>
      </c>
      <c r="I15" s="14">
        <v>80</v>
      </c>
      <c r="J15" s="21" t="str">
        <f>IF(I15&gt;=90,"Xuất sắc",IF(I15&gt;=80,"Tốt", IF(I15&gt;=65,"Khá",IF(I15&gt;=50,"Trung bình", IF(I15&gt;=35, "Yếu", "Kém")))))</f>
        <v>Tốt</v>
      </c>
      <c r="K15" s="12"/>
      <c r="L15" s="37" t="s">
        <v>550</v>
      </c>
      <c r="M15" s="20" t="e">
        <f>VLOOKUP(B15,[1]K63CA2!$B$7:$L$21,11,0)</f>
        <v>#N/A</v>
      </c>
      <c r="N15" s="20"/>
      <c r="O15" s="20"/>
      <c r="P15" s="20"/>
    </row>
    <row r="16" spans="1:16" x14ac:dyDescent="0.25">
      <c r="A16" s="12">
        <v>3</v>
      </c>
      <c r="B16" s="80">
        <v>18020106</v>
      </c>
      <c r="C16" s="80" t="s">
        <v>126</v>
      </c>
      <c r="D16" s="83">
        <v>36541</v>
      </c>
      <c r="E16" s="14">
        <v>90</v>
      </c>
      <c r="F16" s="14">
        <v>90</v>
      </c>
      <c r="G16" s="14">
        <v>100</v>
      </c>
      <c r="H16" s="20" t="str">
        <f t="shared" ref="H16:H58" si="0">IF(G16&gt;=90,"Xuất sắc",IF(G16&gt;=80,"Tốt", IF(G16&gt;=65,"Khá",IF(G16&gt;=50,"Trung bình", IF(G16&gt;=35, "Yếu", "Kém")))))</f>
        <v>Xuất sắc</v>
      </c>
      <c r="I16" s="14">
        <v>100</v>
      </c>
      <c r="J16" s="21" t="str">
        <f t="shared" ref="J16:J58" si="1">IF(I16&gt;=90,"Xuất sắc",IF(I16&gt;=80,"Tốt", IF(I16&gt;=65,"Khá",IF(I16&gt;=50,"Trung bình", IF(I16&gt;=35, "Yếu", "Kém")))))</f>
        <v>Xuất sắc</v>
      </c>
      <c r="K16" s="28"/>
      <c r="L16" s="29"/>
      <c r="M16" s="20" t="str">
        <f>VLOOKUP(B16,[1]K63CA2!$B$7:$L$21,11,0)</f>
        <v>4.00</v>
      </c>
      <c r="N16" s="20"/>
      <c r="O16" s="20"/>
      <c r="P16" s="20"/>
    </row>
    <row r="17" spans="1:16" x14ac:dyDescent="0.25">
      <c r="A17" s="12">
        <v>4</v>
      </c>
      <c r="B17" s="80">
        <v>18020119</v>
      </c>
      <c r="C17" s="80" t="s">
        <v>127</v>
      </c>
      <c r="D17" s="83">
        <v>36743</v>
      </c>
      <c r="E17" s="14">
        <v>90</v>
      </c>
      <c r="F17" s="14">
        <v>90</v>
      </c>
      <c r="G17" s="14">
        <v>80</v>
      </c>
      <c r="H17" s="20" t="str">
        <f t="shared" si="0"/>
        <v>Tốt</v>
      </c>
      <c r="I17" s="14">
        <v>80</v>
      </c>
      <c r="J17" s="21" t="str">
        <f t="shared" si="1"/>
        <v>Tốt</v>
      </c>
      <c r="K17" s="30"/>
      <c r="L17" s="37" t="s">
        <v>550</v>
      </c>
      <c r="M17" s="20" t="e">
        <f>VLOOKUP(B17,[1]K63CA2!$B$7:$L$21,11,0)</f>
        <v>#N/A</v>
      </c>
      <c r="N17" s="20"/>
      <c r="O17" s="20"/>
      <c r="P17" s="20"/>
    </row>
    <row r="18" spans="1:16" x14ac:dyDescent="0.25">
      <c r="A18" s="12">
        <v>5</v>
      </c>
      <c r="B18" s="80">
        <v>18020194</v>
      </c>
      <c r="C18" s="80" t="s">
        <v>128</v>
      </c>
      <c r="D18" s="83">
        <v>36873</v>
      </c>
      <c r="E18" s="14">
        <v>90</v>
      </c>
      <c r="F18" s="14">
        <v>90</v>
      </c>
      <c r="G18" s="14">
        <v>90</v>
      </c>
      <c r="H18" s="20" t="str">
        <f t="shared" si="0"/>
        <v>Xuất sắc</v>
      </c>
      <c r="I18" s="14">
        <v>90</v>
      </c>
      <c r="J18" s="21" t="str">
        <f t="shared" si="1"/>
        <v>Xuất sắc</v>
      </c>
      <c r="K18" s="28"/>
      <c r="L18" s="29"/>
      <c r="M18" s="20" t="str">
        <f>VLOOKUP(B18,[1]K63CA2!$B$7:$L$21,11,0)</f>
        <v>3.70</v>
      </c>
      <c r="N18" s="20"/>
      <c r="O18" s="20"/>
      <c r="P18" s="20"/>
    </row>
    <row r="19" spans="1:16" x14ac:dyDescent="0.25">
      <c r="A19" s="14">
        <v>6</v>
      </c>
      <c r="B19" s="80">
        <v>18020212</v>
      </c>
      <c r="C19" s="80" t="s">
        <v>129</v>
      </c>
      <c r="D19" s="83">
        <v>36860</v>
      </c>
      <c r="E19" s="14">
        <v>80</v>
      </c>
      <c r="F19" s="14">
        <v>80</v>
      </c>
      <c r="G19" s="14">
        <v>80</v>
      </c>
      <c r="H19" s="20" t="str">
        <f t="shared" si="0"/>
        <v>Tốt</v>
      </c>
      <c r="I19" s="14">
        <v>80</v>
      </c>
      <c r="J19" s="21" t="str">
        <f t="shared" si="1"/>
        <v>Tốt</v>
      </c>
      <c r="K19" s="28"/>
      <c r="L19" s="29"/>
      <c r="M19" s="20" t="e">
        <f>VLOOKUP(B19,[1]K63CA2!$B$7:$L$21,11,0)</f>
        <v>#N/A</v>
      </c>
      <c r="N19" s="20"/>
      <c r="O19" s="20"/>
      <c r="P19" s="20"/>
    </row>
    <row r="20" spans="1:16" x14ac:dyDescent="0.25">
      <c r="A20" s="12">
        <v>7</v>
      </c>
      <c r="B20" s="80">
        <v>18020403</v>
      </c>
      <c r="C20" s="80" t="s">
        <v>130</v>
      </c>
      <c r="D20" s="83">
        <v>36691</v>
      </c>
      <c r="E20" s="14">
        <v>80</v>
      </c>
      <c r="F20" s="14">
        <v>80</v>
      </c>
      <c r="G20" s="14">
        <v>80</v>
      </c>
      <c r="H20" s="20" t="str">
        <f t="shared" si="0"/>
        <v>Tốt</v>
      </c>
      <c r="I20" s="14">
        <v>80</v>
      </c>
      <c r="J20" s="21" t="str">
        <f t="shared" si="1"/>
        <v>Tốt</v>
      </c>
      <c r="K20" s="28"/>
      <c r="L20" s="29"/>
      <c r="M20" s="20" t="e">
        <f>VLOOKUP(B20,[1]K63CA2!$B$7:$L$21,11,0)</f>
        <v>#N/A</v>
      </c>
      <c r="N20" s="20"/>
      <c r="O20" s="20"/>
      <c r="P20" s="20"/>
    </row>
    <row r="21" spans="1:16" x14ac:dyDescent="0.25">
      <c r="A21" s="12">
        <v>8</v>
      </c>
      <c r="B21" s="80">
        <v>18020386</v>
      </c>
      <c r="C21" s="80" t="s">
        <v>131</v>
      </c>
      <c r="D21" s="83">
        <v>36770</v>
      </c>
      <c r="E21" s="14">
        <v>90</v>
      </c>
      <c r="F21" s="14">
        <v>90</v>
      </c>
      <c r="G21" s="14">
        <v>90</v>
      </c>
      <c r="H21" s="20" t="str">
        <f t="shared" si="0"/>
        <v>Xuất sắc</v>
      </c>
      <c r="I21" s="14">
        <v>90</v>
      </c>
      <c r="J21" s="21" t="str">
        <f t="shared" si="1"/>
        <v>Xuất sắc</v>
      </c>
      <c r="K21" s="28"/>
      <c r="L21" s="29"/>
      <c r="M21" s="20" t="str">
        <f>VLOOKUP(B21,[1]K63CA2!$B$7:$L$21,11,0)</f>
        <v>4.00</v>
      </c>
      <c r="N21" s="20"/>
      <c r="O21" s="20"/>
      <c r="P21" s="20"/>
    </row>
    <row r="22" spans="1:16" x14ac:dyDescent="0.25">
      <c r="A22" s="12">
        <v>9</v>
      </c>
      <c r="B22" s="80">
        <v>18020347</v>
      </c>
      <c r="C22" s="80" t="s">
        <v>132</v>
      </c>
      <c r="D22" s="83">
        <v>36564</v>
      </c>
      <c r="E22" s="14">
        <v>90</v>
      </c>
      <c r="F22" s="14">
        <v>90</v>
      </c>
      <c r="G22" s="14">
        <v>80</v>
      </c>
      <c r="H22" s="20" t="str">
        <f t="shared" si="0"/>
        <v>Tốt</v>
      </c>
      <c r="I22" s="14">
        <v>80</v>
      </c>
      <c r="J22" s="21" t="str">
        <f t="shared" si="1"/>
        <v>Tốt</v>
      </c>
      <c r="K22" s="28"/>
      <c r="L22" s="37" t="s">
        <v>550</v>
      </c>
      <c r="M22" s="20" t="e">
        <f>VLOOKUP(B22,[1]K63CA2!$B$7:$L$21,11,0)</f>
        <v>#N/A</v>
      </c>
      <c r="N22" s="20"/>
      <c r="O22" s="20"/>
      <c r="P22" s="20"/>
    </row>
    <row r="23" spans="1:16" x14ac:dyDescent="0.25">
      <c r="A23" s="14">
        <v>10</v>
      </c>
      <c r="B23" s="80">
        <v>18020335</v>
      </c>
      <c r="C23" s="80" t="s">
        <v>520</v>
      </c>
      <c r="D23" s="83">
        <v>36739</v>
      </c>
      <c r="E23" s="14">
        <v>90</v>
      </c>
      <c r="F23" s="14">
        <v>90</v>
      </c>
      <c r="G23" s="14">
        <v>90</v>
      </c>
      <c r="H23" s="20" t="str">
        <f t="shared" si="0"/>
        <v>Xuất sắc</v>
      </c>
      <c r="I23" s="14">
        <v>90</v>
      </c>
      <c r="J23" s="21" t="str">
        <f t="shared" si="1"/>
        <v>Xuất sắc</v>
      </c>
      <c r="K23" s="14"/>
      <c r="L23" s="13"/>
      <c r="M23" s="20" t="e">
        <f>VLOOKUP(B23,[1]K63CA2!$B$7:$L$21,11,0)</f>
        <v>#N/A</v>
      </c>
      <c r="N23" s="20"/>
      <c r="O23" s="20"/>
      <c r="P23" s="20"/>
    </row>
    <row r="24" spans="1:16" x14ac:dyDescent="0.25">
      <c r="A24" s="12">
        <v>11</v>
      </c>
      <c r="B24" s="80">
        <v>18020510</v>
      </c>
      <c r="C24" s="80" t="s">
        <v>133</v>
      </c>
      <c r="D24" s="83">
        <v>36659</v>
      </c>
      <c r="E24" s="14">
        <v>90</v>
      </c>
      <c r="F24" s="14">
        <v>90</v>
      </c>
      <c r="G24" s="14">
        <v>80</v>
      </c>
      <c r="H24" s="20" t="str">
        <f t="shared" si="0"/>
        <v>Tốt</v>
      </c>
      <c r="I24" s="14">
        <v>80</v>
      </c>
      <c r="J24" s="21" t="str">
        <f t="shared" si="1"/>
        <v>Tốt</v>
      </c>
      <c r="K24" s="36"/>
      <c r="L24" s="37" t="s">
        <v>550</v>
      </c>
      <c r="M24" s="20" t="e">
        <f>VLOOKUP(B24,[1]K63CA2!$B$7:$L$21,11,0)</f>
        <v>#N/A</v>
      </c>
      <c r="N24" s="20"/>
      <c r="O24" s="20"/>
      <c r="P24" s="20"/>
    </row>
    <row r="25" spans="1:16" x14ac:dyDescent="0.25">
      <c r="A25" s="12">
        <v>12</v>
      </c>
      <c r="B25" s="80">
        <v>18020527</v>
      </c>
      <c r="C25" s="80" t="s">
        <v>134</v>
      </c>
      <c r="D25" s="83">
        <v>36824</v>
      </c>
      <c r="E25" s="14">
        <v>0</v>
      </c>
      <c r="F25" s="14">
        <v>0</v>
      </c>
      <c r="G25" s="14">
        <v>0</v>
      </c>
      <c r="H25" s="20" t="str">
        <f t="shared" si="0"/>
        <v>Kém</v>
      </c>
      <c r="I25" s="14">
        <v>0</v>
      </c>
      <c r="J25" s="21" t="str">
        <f t="shared" si="1"/>
        <v>Kém</v>
      </c>
      <c r="K25" s="28"/>
      <c r="L25" s="29"/>
      <c r="M25" s="20" t="e">
        <f>VLOOKUP(B25,[1]K63CA2!$B$7:$L$21,11,0)</f>
        <v>#N/A</v>
      </c>
      <c r="N25" s="20"/>
      <c r="O25" s="20"/>
      <c r="P25" s="20"/>
    </row>
    <row r="26" spans="1:16" x14ac:dyDescent="0.25">
      <c r="A26" s="12">
        <v>13</v>
      </c>
      <c r="B26" s="80">
        <v>18020565</v>
      </c>
      <c r="C26" s="80" t="s">
        <v>135</v>
      </c>
      <c r="D26" s="83">
        <v>36759</v>
      </c>
      <c r="E26" s="14">
        <v>0</v>
      </c>
      <c r="F26" s="14">
        <v>0</v>
      </c>
      <c r="G26" s="14">
        <v>0</v>
      </c>
      <c r="H26" s="20" t="str">
        <f t="shared" si="0"/>
        <v>Kém</v>
      </c>
      <c r="I26" s="14">
        <v>0</v>
      </c>
      <c r="J26" s="21" t="str">
        <f t="shared" si="1"/>
        <v>Kém</v>
      </c>
      <c r="K26" s="28"/>
      <c r="L26" s="29"/>
      <c r="M26" s="20" t="e">
        <f>VLOOKUP(B26,[1]K63CA2!$B$7:$L$21,11,0)</f>
        <v>#N/A</v>
      </c>
      <c r="N26" s="20"/>
      <c r="O26" s="20"/>
      <c r="P26" s="20"/>
    </row>
    <row r="27" spans="1:16" x14ac:dyDescent="0.25">
      <c r="A27" s="14">
        <v>14</v>
      </c>
      <c r="B27" s="80">
        <v>18020543</v>
      </c>
      <c r="C27" s="80" t="s">
        <v>136</v>
      </c>
      <c r="D27" s="83">
        <v>36828</v>
      </c>
      <c r="E27" s="14">
        <v>90</v>
      </c>
      <c r="F27" s="14">
        <v>90</v>
      </c>
      <c r="G27" s="14">
        <v>90</v>
      </c>
      <c r="H27" s="20" t="str">
        <f t="shared" si="0"/>
        <v>Xuất sắc</v>
      </c>
      <c r="I27" s="14">
        <v>90</v>
      </c>
      <c r="J27" s="21" t="str">
        <f t="shared" si="1"/>
        <v>Xuất sắc</v>
      </c>
      <c r="K27" s="36"/>
      <c r="L27" s="37"/>
      <c r="M27" s="20" t="str">
        <f>VLOOKUP(B27,[1]K63CA2!$B$7:$L$21,11,0)</f>
        <v>4.00</v>
      </c>
      <c r="N27" s="20"/>
      <c r="O27" s="20"/>
      <c r="P27" s="20"/>
    </row>
    <row r="28" spans="1:16" x14ac:dyDescent="0.25">
      <c r="A28" s="12">
        <v>15</v>
      </c>
      <c r="B28" s="80">
        <v>18020554</v>
      </c>
      <c r="C28" s="80" t="s">
        <v>46</v>
      </c>
      <c r="D28" s="83">
        <v>36615</v>
      </c>
      <c r="E28" s="14">
        <v>90</v>
      </c>
      <c r="F28" s="14">
        <v>90</v>
      </c>
      <c r="G28" s="14">
        <v>90</v>
      </c>
      <c r="H28" s="20" t="str">
        <f t="shared" si="0"/>
        <v>Xuất sắc</v>
      </c>
      <c r="I28" s="14">
        <v>90</v>
      </c>
      <c r="J28" s="21" t="str">
        <f t="shared" si="1"/>
        <v>Xuất sắc</v>
      </c>
      <c r="K28" s="28"/>
      <c r="L28" s="29"/>
      <c r="M28" s="20" t="e">
        <f>VLOOKUP(B28,[1]K63CA2!$B$7:$L$21,11,0)</f>
        <v>#N/A</v>
      </c>
      <c r="N28" s="20"/>
      <c r="O28" s="20"/>
      <c r="P28" s="20"/>
    </row>
    <row r="29" spans="1:16" x14ac:dyDescent="0.25">
      <c r="A29" s="12">
        <v>16</v>
      </c>
      <c r="B29" s="80">
        <v>18020021</v>
      </c>
      <c r="C29" s="80" t="s">
        <v>137</v>
      </c>
      <c r="D29" s="83">
        <v>36860</v>
      </c>
      <c r="E29" s="14">
        <v>90</v>
      </c>
      <c r="F29" s="14">
        <v>90</v>
      </c>
      <c r="G29" s="14">
        <v>90</v>
      </c>
      <c r="H29" s="20" t="str">
        <f t="shared" si="0"/>
        <v>Xuất sắc</v>
      </c>
      <c r="I29" s="14">
        <v>90</v>
      </c>
      <c r="J29" s="21" t="str">
        <f t="shared" si="1"/>
        <v>Xuất sắc</v>
      </c>
      <c r="K29" s="14"/>
      <c r="L29" s="13"/>
      <c r="M29" s="20" t="str">
        <f>VLOOKUP(B29,[1]K63CA2!$B$7:$L$21,11,0)</f>
        <v>4.00</v>
      </c>
      <c r="N29" s="20"/>
      <c r="O29" s="20"/>
      <c r="P29" s="20"/>
    </row>
    <row r="30" spans="1:16" x14ac:dyDescent="0.25">
      <c r="A30" s="12">
        <v>17</v>
      </c>
      <c r="B30" s="80">
        <v>18020670</v>
      </c>
      <c r="C30" s="80" t="s">
        <v>138</v>
      </c>
      <c r="D30" s="83">
        <v>36859</v>
      </c>
      <c r="E30" s="14">
        <v>80</v>
      </c>
      <c r="F30" s="14">
        <v>80</v>
      </c>
      <c r="G30" s="14">
        <v>80</v>
      </c>
      <c r="H30" s="20" t="str">
        <f t="shared" si="0"/>
        <v>Tốt</v>
      </c>
      <c r="I30" s="14">
        <v>80</v>
      </c>
      <c r="J30" s="21" t="str">
        <f t="shared" si="1"/>
        <v>Tốt</v>
      </c>
      <c r="K30" s="36"/>
      <c r="L30" s="37"/>
      <c r="M30" s="20" t="e">
        <f>VLOOKUP(B30,[1]K63CA2!$B$7:$L$21,11,0)</f>
        <v>#N/A</v>
      </c>
      <c r="N30" s="20"/>
      <c r="O30" s="20"/>
      <c r="P30" s="20"/>
    </row>
    <row r="31" spans="1:16" x14ac:dyDescent="0.25">
      <c r="A31" s="14">
        <v>18</v>
      </c>
      <c r="B31" s="80">
        <v>18020710</v>
      </c>
      <c r="C31" s="80" t="s">
        <v>108</v>
      </c>
      <c r="D31" s="83">
        <v>36862</v>
      </c>
      <c r="E31" s="14">
        <v>90</v>
      </c>
      <c r="F31" s="14">
        <v>90</v>
      </c>
      <c r="G31" s="14">
        <v>90</v>
      </c>
      <c r="H31" s="20" t="str">
        <f t="shared" si="0"/>
        <v>Xuất sắc</v>
      </c>
      <c r="I31" s="14">
        <v>90</v>
      </c>
      <c r="J31" s="21" t="str">
        <f t="shared" si="1"/>
        <v>Xuất sắc</v>
      </c>
      <c r="K31" s="28"/>
      <c r="L31" s="29"/>
      <c r="M31" s="20" t="str">
        <f>VLOOKUP(B31,[1]K63CA2!$B$7:$L$21,11,0)</f>
        <v>4.00</v>
      </c>
      <c r="N31" s="20"/>
      <c r="O31" s="20"/>
      <c r="P31" s="20"/>
    </row>
    <row r="32" spans="1:16" x14ac:dyDescent="0.25">
      <c r="A32" s="12">
        <v>19</v>
      </c>
      <c r="B32" s="80">
        <v>18020026</v>
      </c>
      <c r="C32" s="80" t="s">
        <v>139</v>
      </c>
      <c r="D32" s="83">
        <v>36528</v>
      </c>
      <c r="E32" s="14">
        <v>90</v>
      </c>
      <c r="F32" s="14">
        <v>90</v>
      </c>
      <c r="G32" s="14">
        <v>90</v>
      </c>
      <c r="H32" s="20" t="str">
        <f t="shared" si="0"/>
        <v>Xuất sắc</v>
      </c>
      <c r="I32" s="14">
        <v>90</v>
      </c>
      <c r="J32" s="21" t="str">
        <f t="shared" si="1"/>
        <v>Xuất sắc</v>
      </c>
      <c r="K32" s="28"/>
      <c r="L32" s="29"/>
      <c r="M32" s="20" t="str">
        <f>VLOOKUP(B32,[1]K63CA2!$B$7:$L$21,11,0)</f>
        <v>4.00</v>
      </c>
      <c r="N32" s="20"/>
      <c r="O32" s="20"/>
      <c r="P32" s="20"/>
    </row>
    <row r="33" spans="1:16" x14ac:dyDescent="0.25">
      <c r="A33" s="12">
        <v>20</v>
      </c>
      <c r="B33" s="80">
        <v>18020758</v>
      </c>
      <c r="C33" s="80" t="s">
        <v>140</v>
      </c>
      <c r="D33" s="83">
        <v>36534</v>
      </c>
      <c r="E33" s="14">
        <v>90</v>
      </c>
      <c r="F33" s="14">
        <v>90</v>
      </c>
      <c r="G33" s="14">
        <v>100</v>
      </c>
      <c r="H33" s="20" t="str">
        <f t="shared" si="0"/>
        <v>Xuất sắc</v>
      </c>
      <c r="I33" s="14">
        <v>100</v>
      </c>
      <c r="J33" s="21" t="str">
        <f t="shared" si="1"/>
        <v>Xuất sắc</v>
      </c>
      <c r="K33" s="28"/>
      <c r="L33" s="29"/>
      <c r="M33" s="20" t="str">
        <f>VLOOKUP(B33,[1]K63CA2!$B$7:$L$21,11,0)</f>
        <v>4.00</v>
      </c>
      <c r="N33" s="20"/>
      <c r="O33" s="20"/>
      <c r="P33" s="20"/>
    </row>
    <row r="34" spans="1:16" x14ac:dyDescent="0.25">
      <c r="A34" s="12">
        <v>21</v>
      </c>
      <c r="B34" s="80">
        <v>18020810</v>
      </c>
      <c r="C34" s="80" t="s">
        <v>141</v>
      </c>
      <c r="D34" s="83">
        <v>36633</v>
      </c>
      <c r="E34" s="14">
        <v>90</v>
      </c>
      <c r="F34" s="14">
        <v>90</v>
      </c>
      <c r="G34" s="14">
        <v>80</v>
      </c>
      <c r="H34" s="20" t="str">
        <f t="shared" si="0"/>
        <v>Tốt</v>
      </c>
      <c r="I34" s="14">
        <v>80</v>
      </c>
      <c r="J34" s="21" t="str">
        <f t="shared" si="1"/>
        <v>Tốt</v>
      </c>
      <c r="K34" s="28"/>
      <c r="L34" s="37" t="s">
        <v>550</v>
      </c>
      <c r="M34" s="20" t="e">
        <f>VLOOKUP(B34,[1]K63CA2!$B$7:$L$21,11,0)</f>
        <v>#N/A</v>
      </c>
      <c r="N34" s="20"/>
      <c r="O34" s="20"/>
      <c r="P34" s="20"/>
    </row>
    <row r="35" spans="1:16" x14ac:dyDescent="0.25">
      <c r="A35" s="14">
        <v>22</v>
      </c>
      <c r="B35" s="80">
        <v>18020790</v>
      </c>
      <c r="C35" s="80" t="s">
        <v>142</v>
      </c>
      <c r="D35" s="83">
        <v>36734</v>
      </c>
      <c r="E35" s="14">
        <v>90</v>
      </c>
      <c r="F35" s="14">
        <v>90</v>
      </c>
      <c r="G35" s="14">
        <v>90</v>
      </c>
      <c r="H35" s="20" t="str">
        <f t="shared" si="0"/>
        <v>Xuất sắc</v>
      </c>
      <c r="I35" s="14">
        <v>90</v>
      </c>
      <c r="J35" s="21" t="str">
        <f t="shared" si="1"/>
        <v>Xuất sắc</v>
      </c>
      <c r="K35" s="28"/>
      <c r="L35" s="29"/>
      <c r="M35" s="20" t="str">
        <f>VLOOKUP(B35,[1]K63CA2!$B$7:$L$21,11,0)</f>
        <v>4.00</v>
      </c>
      <c r="N35" s="20"/>
      <c r="O35" s="20"/>
      <c r="P35" s="20"/>
    </row>
    <row r="36" spans="1:16" x14ac:dyDescent="0.25">
      <c r="A36" s="12">
        <v>23</v>
      </c>
      <c r="B36" s="80">
        <v>18020792</v>
      </c>
      <c r="C36" s="80" t="s">
        <v>143</v>
      </c>
      <c r="D36" s="83">
        <v>36790</v>
      </c>
      <c r="E36" s="14">
        <v>90</v>
      </c>
      <c r="F36" s="14">
        <v>90</v>
      </c>
      <c r="G36" s="14">
        <v>90</v>
      </c>
      <c r="H36" s="20" t="str">
        <f t="shared" si="0"/>
        <v>Xuất sắc</v>
      </c>
      <c r="I36" s="14">
        <v>90</v>
      </c>
      <c r="J36" s="21" t="str">
        <f t="shared" si="1"/>
        <v>Xuất sắc</v>
      </c>
      <c r="K36" s="14"/>
      <c r="L36" s="13"/>
      <c r="M36" s="20" t="str">
        <f>VLOOKUP(B36,[1]K63CA2!$B$7:$L$21,11,0)</f>
        <v>4.00</v>
      </c>
      <c r="N36" s="20"/>
      <c r="O36" s="20"/>
      <c r="P36" s="20"/>
    </row>
    <row r="37" spans="1:16" x14ac:dyDescent="0.25">
      <c r="A37" s="12">
        <v>24</v>
      </c>
      <c r="B37" s="80">
        <v>18020779</v>
      </c>
      <c r="C37" s="80" t="s">
        <v>144</v>
      </c>
      <c r="D37" s="83">
        <v>36864</v>
      </c>
      <c r="E37" s="14">
        <v>90</v>
      </c>
      <c r="F37" s="14">
        <v>90</v>
      </c>
      <c r="G37" s="14">
        <v>90</v>
      </c>
      <c r="H37" s="20" t="str">
        <f t="shared" si="0"/>
        <v>Xuất sắc</v>
      </c>
      <c r="I37" s="14">
        <v>90</v>
      </c>
      <c r="J37" s="21" t="str">
        <f t="shared" si="1"/>
        <v>Xuất sắc</v>
      </c>
      <c r="K37" s="28"/>
      <c r="L37" s="29"/>
      <c r="M37" s="20" t="e">
        <f>VLOOKUP(B37,[1]K63CA2!$B$7:$L$21,11,0)</f>
        <v>#N/A</v>
      </c>
      <c r="N37" s="20"/>
      <c r="O37" s="20"/>
      <c r="P37" s="20"/>
    </row>
    <row r="38" spans="1:16" x14ac:dyDescent="0.25">
      <c r="A38" s="12">
        <v>25</v>
      </c>
      <c r="B38" s="80">
        <v>18020907</v>
      </c>
      <c r="C38" s="80" t="s">
        <v>145</v>
      </c>
      <c r="D38" s="83">
        <v>36594</v>
      </c>
      <c r="E38" s="14">
        <v>90</v>
      </c>
      <c r="F38" s="14">
        <v>90</v>
      </c>
      <c r="G38" s="14">
        <v>90</v>
      </c>
      <c r="H38" s="20" t="str">
        <f t="shared" si="0"/>
        <v>Xuất sắc</v>
      </c>
      <c r="I38" s="14">
        <v>90</v>
      </c>
      <c r="J38" s="21" t="str">
        <f t="shared" si="1"/>
        <v>Xuất sắc</v>
      </c>
      <c r="K38" s="28"/>
      <c r="L38" s="29"/>
      <c r="M38" s="20" t="str">
        <f>VLOOKUP(B38,[1]K63CA2!$B$7:$L$21,11,0)</f>
        <v>4.00</v>
      </c>
      <c r="N38" s="20"/>
      <c r="O38" s="20"/>
      <c r="P38" s="20"/>
    </row>
    <row r="39" spans="1:16" x14ac:dyDescent="0.25">
      <c r="A39" s="14">
        <v>26</v>
      </c>
      <c r="B39" s="80">
        <v>18020958</v>
      </c>
      <c r="C39" s="80" t="s">
        <v>146</v>
      </c>
      <c r="D39" s="83">
        <v>36815</v>
      </c>
      <c r="E39" s="14">
        <v>90</v>
      </c>
      <c r="F39" s="14">
        <v>90</v>
      </c>
      <c r="G39" s="14">
        <v>80</v>
      </c>
      <c r="H39" s="20" t="str">
        <f t="shared" si="0"/>
        <v>Tốt</v>
      </c>
      <c r="I39" s="14">
        <v>80</v>
      </c>
      <c r="J39" s="21" t="str">
        <f t="shared" si="1"/>
        <v>Tốt</v>
      </c>
      <c r="K39" s="28"/>
      <c r="L39" s="37" t="s">
        <v>550</v>
      </c>
      <c r="M39" s="20" t="e">
        <f>VLOOKUP(B39,[1]K63CA2!$B$7:$L$21,11,0)</f>
        <v>#N/A</v>
      </c>
      <c r="N39" s="20"/>
      <c r="O39" s="20"/>
      <c r="P39" s="20"/>
    </row>
    <row r="40" spans="1:16" x14ac:dyDescent="0.25">
      <c r="A40" s="12">
        <v>27</v>
      </c>
      <c r="B40" s="80">
        <v>18020966</v>
      </c>
      <c r="C40" s="80" t="s">
        <v>147</v>
      </c>
      <c r="D40" s="83">
        <v>36858</v>
      </c>
      <c r="E40" s="14">
        <v>90</v>
      </c>
      <c r="F40" s="14">
        <v>90</v>
      </c>
      <c r="G40" s="14">
        <v>80</v>
      </c>
      <c r="H40" s="20" t="str">
        <f t="shared" si="0"/>
        <v>Tốt</v>
      </c>
      <c r="I40" s="14">
        <v>80</v>
      </c>
      <c r="J40" s="21" t="str">
        <f t="shared" si="1"/>
        <v>Tốt</v>
      </c>
      <c r="K40" s="28"/>
      <c r="L40" s="37" t="s">
        <v>550</v>
      </c>
      <c r="M40" s="20" t="e">
        <f>VLOOKUP(B40,[1]K63CA2!$B$7:$L$21,11,0)</f>
        <v>#N/A</v>
      </c>
      <c r="N40" s="20"/>
      <c r="O40" s="20"/>
      <c r="P40" s="20"/>
    </row>
    <row r="41" spans="1:16" x14ac:dyDescent="0.25">
      <c r="A41" s="12">
        <v>28</v>
      </c>
      <c r="B41" s="80">
        <v>18020967</v>
      </c>
      <c r="C41" s="80" t="s">
        <v>148</v>
      </c>
      <c r="D41" s="83">
        <v>36578</v>
      </c>
      <c r="E41" s="14">
        <v>90</v>
      </c>
      <c r="F41" s="14">
        <v>90</v>
      </c>
      <c r="G41" s="14">
        <v>80</v>
      </c>
      <c r="H41" s="20" t="str">
        <f t="shared" si="0"/>
        <v>Tốt</v>
      </c>
      <c r="I41" s="14">
        <v>80</v>
      </c>
      <c r="J41" s="21" t="str">
        <f t="shared" si="1"/>
        <v>Tốt</v>
      </c>
      <c r="K41" s="14"/>
      <c r="L41" s="37" t="s">
        <v>550</v>
      </c>
      <c r="M41" s="20" t="e">
        <f>VLOOKUP(B41,[1]K63CA2!$B$7:$L$21,11,0)</f>
        <v>#N/A</v>
      </c>
      <c r="N41" s="20"/>
      <c r="O41" s="20"/>
      <c r="P41" s="20"/>
    </row>
    <row r="42" spans="1:16" x14ac:dyDescent="0.25">
      <c r="A42" s="12">
        <v>29</v>
      </c>
      <c r="B42" s="80">
        <v>18020969</v>
      </c>
      <c r="C42" s="80" t="s">
        <v>149</v>
      </c>
      <c r="D42" s="83">
        <v>36854</v>
      </c>
      <c r="E42" s="14">
        <v>0</v>
      </c>
      <c r="F42" s="14">
        <v>0</v>
      </c>
      <c r="G42" s="14">
        <v>0</v>
      </c>
      <c r="H42" s="20" t="str">
        <f t="shared" si="0"/>
        <v>Kém</v>
      </c>
      <c r="I42" s="14">
        <v>0</v>
      </c>
      <c r="J42" s="21" t="str">
        <f t="shared" si="1"/>
        <v>Kém</v>
      </c>
      <c r="K42" s="14"/>
      <c r="L42" s="13"/>
      <c r="M42" s="20" t="e">
        <f>VLOOKUP(B42,[1]K63CA2!$B$7:$L$21,11,0)</f>
        <v>#N/A</v>
      </c>
      <c r="N42" s="20"/>
      <c r="O42" s="20"/>
      <c r="P42" s="20"/>
    </row>
    <row r="43" spans="1:16" x14ac:dyDescent="0.25">
      <c r="A43" s="14">
        <v>30</v>
      </c>
      <c r="B43" s="80">
        <v>18021002</v>
      </c>
      <c r="C43" s="80" t="s">
        <v>150</v>
      </c>
      <c r="D43" s="83">
        <v>36882</v>
      </c>
      <c r="E43" s="14">
        <v>90</v>
      </c>
      <c r="F43" s="14">
        <v>90</v>
      </c>
      <c r="G43" s="14">
        <v>80</v>
      </c>
      <c r="H43" s="20" t="str">
        <f t="shared" si="0"/>
        <v>Tốt</v>
      </c>
      <c r="I43" s="14">
        <v>80</v>
      </c>
      <c r="J43" s="21" t="str">
        <f t="shared" si="1"/>
        <v>Tốt</v>
      </c>
      <c r="K43" s="28"/>
      <c r="L43" s="37" t="s">
        <v>550</v>
      </c>
      <c r="M43" s="20" t="e">
        <f>VLOOKUP(B43,[1]K63CA2!$B$7:$L$21,11,0)</f>
        <v>#N/A</v>
      </c>
      <c r="N43" s="20"/>
      <c r="O43" s="20"/>
      <c r="P43" s="20"/>
    </row>
    <row r="44" spans="1:16" x14ac:dyDescent="0.25">
      <c r="A44" s="12">
        <v>31</v>
      </c>
      <c r="B44" s="80">
        <v>18021009</v>
      </c>
      <c r="C44" s="80" t="s">
        <v>151</v>
      </c>
      <c r="D44" s="83">
        <v>36737</v>
      </c>
      <c r="E44" s="14">
        <v>80</v>
      </c>
      <c r="F44" s="14">
        <v>80</v>
      </c>
      <c r="G44" s="14">
        <v>80</v>
      </c>
      <c r="H44" s="20" t="str">
        <f t="shared" si="0"/>
        <v>Tốt</v>
      </c>
      <c r="I44" s="14">
        <v>80</v>
      </c>
      <c r="J44" s="21" t="str">
        <f t="shared" si="1"/>
        <v>Tốt</v>
      </c>
      <c r="K44" s="28"/>
      <c r="L44" s="29"/>
      <c r="M44" s="20" t="e">
        <f>VLOOKUP(B44,[1]K63CA2!$B$7:$L$21,11,0)</f>
        <v>#N/A</v>
      </c>
      <c r="N44" s="20"/>
      <c r="O44" s="20"/>
      <c r="P44" s="20"/>
    </row>
    <row r="45" spans="1:16" x14ac:dyDescent="0.25">
      <c r="A45" s="12">
        <v>32</v>
      </c>
      <c r="B45" s="80">
        <v>18021014</v>
      </c>
      <c r="C45" s="80" t="s">
        <v>152</v>
      </c>
      <c r="D45" s="83">
        <v>36786</v>
      </c>
      <c r="E45" s="14">
        <v>70</v>
      </c>
      <c r="F45" s="14">
        <v>70</v>
      </c>
      <c r="G45" s="14">
        <v>70</v>
      </c>
      <c r="H45" s="20" t="str">
        <f t="shared" si="0"/>
        <v>Khá</v>
      </c>
      <c r="I45" s="14">
        <v>70</v>
      </c>
      <c r="J45" s="21" t="str">
        <f t="shared" si="1"/>
        <v>Khá</v>
      </c>
      <c r="K45" s="14"/>
      <c r="L45" s="13"/>
      <c r="M45" s="20" t="e">
        <f>VLOOKUP(B45,[1]K63CA2!$B$7:$L$21,11,0)</f>
        <v>#N/A</v>
      </c>
      <c r="N45" s="20"/>
      <c r="O45" s="20"/>
      <c r="P45" s="20"/>
    </row>
    <row r="46" spans="1:16" x14ac:dyDescent="0.25">
      <c r="A46" s="12">
        <v>33</v>
      </c>
      <c r="B46" s="80">
        <v>18021027</v>
      </c>
      <c r="C46" s="80" t="s">
        <v>153</v>
      </c>
      <c r="D46" s="83">
        <v>36771</v>
      </c>
      <c r="E46" s="14">
        <v>90</v>
      </c>
      <c r="F46" s="14">
        <v>90</v>
      </c>
      <c r="G46" s="14">
        <v>90</v>
      </c>
      <c r="H46" s="20" t="str">
        <f t="shared" si="0"/>
        <v>Xuất sắc</v>
      </c>
      <c r="I46" s="14">
        <v>90</v>
      </c>
      <c r="J46" s="21" t="str">
        <f t="shared" si="1"/>
        <v>Xuất sắc</v>
      </c>
      <c r="K46" s="28"/>
      <c r="L46" s="29"/>
      <c r="M46" s="20" t="str">
        <f>VLOOKUP(B46,[1]K63CA2!$B$7:$L$21,11,0)</f>
        <v>4.00</v>
      </c>
      <c r="N46" s="20"/>
      <c r="O46" s="20"/>
      <c r="P46" s="20"/>
    </row>
    <row r="47" spans="1:16" x14ac:dyDescent="0.25">
      <c r="A47" s="14">
        <v>34</v>
      </c>
      <c r="B47" s="80">
        <v>18020047</v>
      </c>
      <c r="C47" s="80" t="s">
        <v>154</v>
      </c>
      <c r="D47" s="83">
        <v>36600</v>
      </c>
      <c r="E47" s="14">
        <v>90</v>
      </c>
      <c r="F47" s="14">
        <v>90</v>
      </c>
      <c r="G47" s="14">
        <v>90</v>
      </c>
      <c r="H47" s="20" t="str">
        <f t="shared" si="0"/>
        <v>Xuất sắc</v>
      </c>
      <c r="I47" s="14">
        <v>90</v>
      </c>
      <c r="J47" s="21" t="str">
        <f t="shared" si="1"/>
        <v>Xuất sắc</v>
      </c>
      <c r="K47" s="28"/>
      <c r="L47" s="29"/>
      <c r="M47" s="20" t="str">
        <f>VLOOKUP(B47,[1]K63CA2!$B$7:$L$21,11,0)</f>
        <v>4.00</v>
      </c>
      <c r="N47" s="20"/>
      <c r="O47" s="20"/>
      <c r="P47" s="20"/>
    </row>
    <row r="48" spans="1:16" x14ac:dyDescent="0.25">
      <c r="A48" s="12">
        <v>35</v>
      </c>
      <c r="B48" s="80">
        <v>18021069</v>
      </c>
      <c r="C48" s="80" t="s">
        <v>155</v>
      </c>
      <c r="D48" s="83">
        <v>36757</v>
      </c>
      <c r="E48" s="14">
        <v>90</v>
      </c>
      <c r="F48" s="14">
        <v>90</v>
      </c>
      <c r="G48" s="14">
        <v>80</v>
      </c>
      <c r="H48" s="20" t="str">
        <f t="shared" si="0"/>
        <v>Tốt</v>
      </c>
      <c r="I48" s="14">
        <v>80</v>
      </c>
      <c r="J48" s="21" t="str">
        <f t="shared" si="1"/>
        <v>Tốt</v>
      </c>
      <c r="K48" s="28"/>
      <c r="L48" s="37" t="s">
        <v>550</v>
      </c>
      <c r="M48" s="20" t="e">
        <f>VLOOKUP(B48,[1]K63CA2!$B$7:$L$21,11,0)</f>
        <v>#N/A</v>
      </c>
      <c r="N48" s="20"/>
      <c r="O48" s="20"/>
      <c r="P48" s="20"/>
    </row>
    <row r="49" spans="1:16" x14ac:dyDescent="0.25">
      <c r="A49" s="12">
        <v>36</v>
      </c>
      <c r="B49" s="80">
        <v>18021121</v>
      </c>
      <c r="C49" s="80" t="s">
        <v>156</v>
      </c>
      <c r="D49" s="83">
        <v>36770</v>
      </c>
      <c r="E49" s="14">
        <v>92</v>
      </c>
      <c r="F49" s="14">
        <v>92</v>
      </c>
      <c r="G49" s="14">
        <v>82</v>
      </c>
      <c r="H49" s="20" t="str">
        <f t="shared" si="0"/>
        <v>Tốt</v>
      </c>
      <c r="I49" s="14">
        <v>82</v>
      </c>
      <c r="J49" s="21" t="str">
        <f t="shared" si="1"/>
        <v>Tốt</v>
      </c>
      <c r="K49" s="28"/>
      <c r="L49" s="37" t="s">
        <v>550</v>
      </c>
      <c r="M49" s="20" t="e">
        <f>VLOOKUP(B49,[1]K63CA2!$B$7:$L$21,11,0)</f>
        <v>#N/A</v>
      </c>
      <c r="N49" s="20"/>
      <c r="O49" s="20"/>
      <c r="P49" s="20"/>
    </row>
    <row r="50" spans="1:16" x14ac:dyDescent="0.25">
      <c r="A50" s="12">
        <v>37</v>
      </c>
      <c r="B50" s="80">
        <v>18020050</v>
      </c>
      <c r="C50" s="80" t="s">
        <v>157</v>
      </c>
      <c r="D50" s="83">
        <v>36564</v>
      </c>
      <c r="E50" s="14">
        <v>90</v>
      </c>
      <c r="F50" s="14">
        <v>90</v>
      </c>
      <c r="G50" s="14">
        <v>90</v>
      </c>
      <c r="H50" s="20" t="str">
        <f t="shared" si="0"/>
        <v>Xuất sắc</v>
      </c>
      <c r="I50" s="14">
        <v>90</v>
      </c>
      <c r="J50" s="21" t="str">
        <f t="shared" si="1"/>
        <v>Xuất sắc</v>
      </c>
      <c r="K50" s="36"/>
      <c r="L50" s="37"/>
      <c r="M50" s="20" t="str">
        <f>VLOOKUP(B50,[1]K63CA2!$B$7:$L$21,11,0)</f>
        <v>4.00</v>
      </c>
      <c r="N50" s="20"/>
      <c r="O50" s="20"/>
      <c r="P50" s="20"/>
    </row>
    <row r="51" spans="1:16" x14ac:dyDescent="0.25">
      <c r="A51" s="14">
        <v>38</v>
      </c>
      <c r="B51" s="80">
        <v>18021173</v>
      </c>
      <c r="C51" s="80" t="s">
        <v>158</v>
      </c>
      <c r="D51" s="83">
        <v>36549</v>
      </c>
      <c r="E51" s="14">
        <v>90</v>
      </c>
      <c r="F51" s="14">
        <v>90</v>
      </c>
      <c r="G51" s="14">
        <v>80</v>
      </c>
      <c r="H51" s="20" t="str">
        <f t="shared" si="0"/>
        <v>Tốt</v>
      </c>
      <c r="I51" s="14">
        <v>80</v>
      </c>
      <c r="J51" s="21" t="str">
        <f t="shared" si="1"/>
        <v>Tốt</v>
      </c>
      <c r="K51" s="28"/>
      <c r="L51" s="37" t="s">
        <v>550</v>
      </c>
      <c r="M51" s="20" t="e">
        <f>VLOOKUP(B51,[1]K63CA2!$B$7:$L$21,11,0)</f>
        <v>#N/A</v>
      </c>
      <c r="N51" s="20"/>
      <c r="O51" s="20"/>
      <c r="P51" s="20"/>
    </row>
    <row r="52" spans="1:16" x14ac:dyDescent="0.25">
      <c r="A52" s="12">
        <v>39</v>
      </c>
      <c r="B52" s="80">
        <v>18021159</v>
      </c>
      <c r="C52" s="80" t="s">
        <v>159</v>
      </c>
      <c r="D52" s="83">
        <v>36682</v>
      </c>
      <c r="E52" s="14">
        <v>90</v>
      </c>
      <c r="F52" s="14">
        <v>90</v>
      </c>
      <c r="G52" s="14">
        <v>80</v>
      </c>
      <c r="H52" s="20" t="str">
        <f t="shared" si="0"/>
        <v>Tốt</v>
      </c>
      <c r="I52" s="14">
        <v>80</v>
      </c>
      <c r="J52" s="21" t="str">
        <f t="shared" si="1"/>
        <v>Tốt</v>
      </c>
      <c r="K52" s="28"/>
      <c r="L52" s="37" t="s">
        <v>550</v>
      </c>
      <c r="M52" s="20" t="e">
        <f>VLOOKUP(B52,[1]K63CA2!$B$7:$L$21,11,0)</f>
        <v>#N/A</v>
      </c>
      <c r="N52" s="20"/>
      <c r="O52" s="20"/>
      <c r="P52" s="20"/>
    </row>
    <row r="53" spans="1:16" x14ac:dyDescent="0.25">
      <c r="A53" s="12">
        <v>40</v>
      </c>
      <c r="B53" s="80">
        <v>18021206</v>
      </c>
      <c r="C53" s="80" t="s">
        <v>160</v>
      </c>
      <c r="D53" s="83">
        <v>36665</v>
      </c>
      <c r="E53" s="14">
        <v>90</v>
      </c>
      <c r="F53" s="14">
        <v>90</v>
      </c>
      <c r="G53" s="14">
        <v>80</v>
      </c>
      <c r="H53" s="20" t="str">
        <f t="shared" si="0"/>
        <v>Tốt</v>
      </c>
      <c r="I53" s="14">
        <v>80</v>
      </c>
      <c r="J53" s="21" t="str">
        <f t="shared" si="1"/>
        <v>Tốt</v>
      </c>
      <c r="K53" s="14"/>
      <c r="L53" s="37" t="s">
        <v>550</v>
      </c>
      <c r="M53" s="20" t="e">
        <f>VLOOKUP(B53,[1]K63CA2!$B$7:$L$21,11,0)</f>
        <v>#N/A</v>
      </c>
      <c r="N53" s="20"/>
      <c r="O53" s="20"/>
      <c r="P53" s="20"/>
    </row>
    <row r="54" spans="1:16" x14ac:dyDescent="0.25">
      <c r="A54" s="12">
        <v>41</v>
      </c>
      <c r="B54" s="80">
        <v>18021222</v>
      </c>
      <c r="C54" s="80" t="s">
        <v>161</v>
      </c>
      <c r="D54" s="83">
        <v>36801</v>
      </c>
      <c r="E54" s="14">
        <v>90</v>
      </c>
      <c r="F54" s="14">
        <v>90</v>
      </c>
      <c r="G54" s="14">
        <v>80</v>
      </c>
      <c r="H54" s="20" t="str">
        <f t="shared" si="0"/>
        <v>Tốt</v>
      </c>
      <c r="I54" s="14">
        <v>80</v>
      </c>
      <c r="J54" s="21" t="str">
        <f t="shared" si="1"/>
        <v>Tốt</v>
      </c>
      <c r="K54" s="28"/>
      <c r="L54" s="37" t="s">
        <v>550</v>
      </c>
      <c r="M54" s="20" t="e">
        <f>VLOOKUP(B54,[1]K63CA2!$B$7:$L$21,11,0)</f>
        <v>#N/A</v>
      </c>
      <c r="N54" s="20"/>
      <c r="O54" s="20"/>
      <c r="P54" s="20"/>
    </row>
    <row r="55" spans="1:16" x14ac:dyDescent="0.25">
      <c r="A55" s="14">
        <v>42</v>
      </c>
      <c r="B55" s="80">
        <v>18021228</v>
      </c>
      <c r="C55" s="80" t="s">
        <v>162</v>
      </c>
      <c r="D55" s="83">
        <v>36640</v>
      </c>
      <c r="E55" s="14">
        <v>80</v>
      </c>
      <c r="F55" s="14">
        <v>80</v>
      </c>
      <c r="G55" s="14">
        <v>90</v>
      </c>
      <c r="H55" s="20" t="str">
        <f t="shared" si="0"/>
        <v>Xuất sắc</v>
      </c>
      <c r="I55" s="14">
        <v>90</v>
      </c>
      <c r="J55" s="21" t="str">
        <f t="shared" si="1"/>
        <v>Xuất sắc</v>
      </c>
      <c r="K55" s="28"/>
      <c r="L55" s="29"/>
      <c r="M55" s="20" t="str">
        <f>VLOOKUP(B55,[1]K63CA2!$B$7:$L$21,11,0)</f>
        <v>3.70</v>
      </c>
      <c r="N55" s="20"/>
      <c r="O55" s="20"/>
      <c r="P55" s="20"/>
    </row>
    <row r="56" spans="1:16" x14ac:dyDescent="0.25">
      <c r="A56" s="12">
        <v>43</v>
      </c>
      <c r="B56" s="80">
        <v>18021235</v>
      </c>
      <c r="C56" s="80" t="s">
        <v>163</v>
      </c>
      <c r="D56" s="83">
        <v>36682</v>
      </c>
      <c r="E56" s="14">
        <v>80</v>
      </c>
      <c r="F56" s="14">
        <v>80</v>
      </c>
      <c r="G56" s="14">
        <v>80</v>
      </c>
      <c r="H56" s="20" t="str">
        <f t="shared" si="0"/>
        <v>Tốt</v>
      </c>
      <c r="I56" s="14">
        <v>80</v>
      </c>
      <c r="J56" s="21" t="str">
        <f t="shared" si="1"/>
        <v>Tốt</v>
      </c>
      <c r="K56" s="28"/>
      <c r="L56" s="29"/>
      <c r="M56" s="20" t="e">
        <f>VLOOKUP(B56,[1]K63CA2!$B$7:$L$21,11,0)</f>
        <v>#N/A</v>
      </c>
      <c r="N56" s="20"/>
      <c r="O56" s="20"/>
      <c r="P56" s="20"/>
    </row>
    <row r="57" spans="1:16" x14ac:dyDescent="0.25">
      <c r="A57" s="12">
        <v>44</v>
      </c>
      <c r="B57" s="80">
        <v>18021346</v>
      </c>
      <c r="C57" s="80" t="s">
        <v>164</v>
      </c>
      <c r="D57" s="83">
        <v>36731</v>
      </c>
      <c r="E57" s="14">
        <v>80</v>
      </c>
      <c r="F57" s="14">
        <v>80</v>
      </c>
      <c r="G57" s="14">
        <v>80</v>
      </c>
      <c r="H57" s="20" t="str">
        <f t="shared" si="0"/>
        <v>Tốt</v>
      </c>
      <c r="I57" s="14">
        <v>80</v>
      </c>
      <c r="J57" s="21" t="str">
        <f t="shared" si="1"/>
        <v>Tốt</v>
      </c>
      <c r="K57" s="28"/>
      <c r="L57" s="29"/>
      <c r="M57" s="20" t="e">
        <f>VLOOKUP(B57,[1]K63CA2!$B$7:$L$21,11,0)</f>
        <v>#N/A</v>
      </c>
      <c r="N57" s="20"/>
      <c r="O57" s="20"/>
      <c r="P57" s="20"/>
    </row>
    <row r="58" spans="1:16" x14ac:dyDescent="0.25">
      <c r="A58" s="12">
        <v>45</v>
      </c>
      <c r="B58" s="80">
        <v>18021362</v>
      </c>
      <c r="C58" s="80" t="s">
        <v>165</v>
      </c>
      <c r="D58" s="83">
        <v>36868</v>
      </c>
      <c r="E58" s="14">
        <v>90</v>
      </c>
      <c r="F58" s="14">
        <v>90</v>
      </c>
      <c r="G58" s="14">
        <v>80</v>
      </c>
      <c r="H58" s="20" t="str">
        <f t="shared" si="0"/>
        <v>Tốt</v>
      </c>
      <c r="I58" s="14">
        <v>80</v>
      </c>
      <c r="J58" s="21" t="str">
        <f t="shared" si="1"/>
        <v>Tốt</v>
      </c>
      <c r="K58" s="30"/>
      <c r="L58" s="37" t="s">
        <v>550</v>
      </c>
      <c r="M58" s="20" t="e">
        <f>VLOOKUP(B58,[1]K63CA2!$B$7:$L$21,11,0)</f>
        <v>#N/A</v>
      </c>
      <c r="N58" s="20"/>
      <c r="O58" s="20"/>
      <c r="P58" s="20"/>
    </row>
    <row r="59" spans="1:16" x14ac:dyDescent="0.25">
      <c r="B59" s="81"/>
      <c r="C59" s="81"/>
      <c r="D59" s="84"/>
    </row>
    <row r="60" spans="1:16" x14ac:dyDescent="0.2">
      <c r="A60" s="69" t="s">
        <v>523</v>
      </c>
      <c r="K60" s="23"/>
      <c r="L60" s="24"/>
    </row>
  </sheetData>
  <mergeCells count="23">
    <mergeCell ref="A7:D7"/>
    <mergeCell ref="E7:H7"/>
    <mergeCell ref="A9:L9"/>
    <mergeCell ref="A10:L10"/>
    <mergeCell ref="A12:A13"/>
    <mergeCell ref="B12:B13"/>
    <mergeCell ref="C12:C13"/>
    <mergeCell ref="D12:D13"/>
    <mergeCell ref="E12:E13"/>
    <mergeCell ref="F12:F13"/>
    <mergeCell ref="A1:J1"/>
    <mergeCell ref="A2:J2"/>
    <mergeCell ref="A3:J3"/>
    <mergeCell ref="A4:J4"/>
    <mergeCell ref="A6:D6"/>
    <mergeCell ref="N12:N13"/>
    <mergeCell ref="O12:O13"/>
    <mergeCell ref="P12:P13"/>
    <mergeCell ref="G12:H12"/>
    <mergeCell ref="I12:J12"/>
    <mergeCell ref="K12:K13"/>
    <mergeCell ref="L12:L13"/>
    <mergeCell ref="M12:M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7"/>
  <sheetViews>
    <sheetView topLeftCell="A41" workbookViewId="0">
      <selection activeCell="A13" sqref="A13:XFD65"/>
    </sheetView>
  </sheetViews>
  <sheetFormatPr defaultColWidth="9.125" defaultRowHeight="15" x14ac:dyDescent="0.25"/>
  <cols>
    <col min="1" max="1" width="4.875" style="45" bestFit="1" customWidth="1"/>
    <col min="2" max="2" width="10.125" style="78" bestFit="1" customWidth="1"/>
    <col min="3" max="3" width="22.625" style="44" bestFit="1" customWidth="1"/>
    <col min="4" max="4" width="11.25" style="53" hidden="1" customWidth="1"/>
    <col min="5" max="5" width="9.25" style="45" customWidth="1"/>
    <col min="6" max="6" width="9.625" style="45" customWidth="1"/>
    <col min="7" max="7" width="6.875" style="45" customWidth="1"/>
    <col min="8" max="8" width="10.75" style="44" customWidth="1"/>
    <col min="9" max="9" width="7.75" style="45" customWidth="1"/>
    <col min="10" max="10" width="10.375" style="45" customWidth="1"/>
    <col min="11" max="11" width="9" style="50" hidden="1" customWidth="1"/>
    <col min="12" max="12" width="18.375" style="51" hidden="1" customWidth="1"/>
    <col min="13" max="13" width="12.375" style="44" hidden="1" customWidth="1"/>
    <col min="14" max="14" width="13.75" style="44" hidden="1" customWidth="1"/>
    <col min="15" max="16" width="9.125" style="44" hidden="1" customWidth="1"/>
    <col min="17" max="17" width="0" style="44" hidden="1" customWidth="1"/>
    <col min="18" max="16384" width="9.125" style="44"/>
  </cols>
  <sheetData>
    <row r="1" spans="1:17" hidden="1" x14ac:dyDescent="0.25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45"/>
      <c r="L1" s="44"/>
    </row>
    <row r="2" spans="1:17" hidden="1" x14ac:dyDescent="0.25">
      <c r="A2" s="124" t="s">
        <v>485</v>
      </c>
      <c r="B2" s="124"/>
      <c r="C2" s="124"/>
      <c r="D2" s="124"/>
      <c r="E2" s="124"/>
      <c r="F2" s="124"/>
      <c r="G2" s="124"/>
      <c r="H2" s="124"/>
      <c r="I2" s="124"/>
      <c r="J2" s="124"/>
      <c r="K2" s="45"/>
      <c r="L2" s="44"/>
    </row>
    <row r="3" spans="1:17" hidden="1" x14ac:dyDescent="0.25">
      <c r="A3" s="124" t="s">
        <v>512</v>
      </c>
      <c r="B3" s="124"/>
      <c r="C3" s="124"/>
      <c r="D3" s="124"/>
      <c r="E3" s="124"/>
      <c r="F3" s="124"/>
      <c r="G3" s="124"/>
      <c r="H3" s="124"/>
      <c r="I3" s="124"/>
      <c r="J3" s="124"/>
      <c r="K3" s="45"/>
      <c r="L3" s="44"/>
    </row>
    <row r="4" spans="1:17" hidden="1" x14ac:dyDescent="0.25">
      <c r="A4" s="125" t="s">
        <v>481</v>
      </c>
      <c r="B4" s="125"/>
      <c r="C4" s="125"/>
      <c r="D4" s="125"/>
      <c r="E4" s="125"/>
      <c r="F4" s="125"/>
      <c r="G4" s="125"/>
      <c r="H4" s="125"/>
      <c r="I4" s="125"/>
      <c r="J4" s="125"/>
      <c r="K4" s="45"/>
      <c r="L4" s="44"/>
    </row>
    <row r="5" spans="1:17" x14ac:dyDescent="0.25">
      <c r="A5" s="127" t="s">
        <v>8</v>
      </c>
      <c r="B5" s="127"/>
      <c r="C5" s="127"/>
      <c r="D5" s="127"/>
    </row>
    <row r="6" spans="1:17" x14ac:dyDescent="0.25">
      <c r="A6" s="128" t="s">
        <v>4</v>
      </c>
      <c r="B6" s="128"/>
      <c r="C6" s="128"/>
      <c r="D6" s="128"/>
      <c r="E6" s="129"/>
      <c r="F6" s="129"/>
      <c r="G6" s="129"/>
      <c r="H6" s="129"/>
      <c r="I6" s="79"/>
      <c r="J6" s="79"/>
      <c r="K6" s="52"/>
    </row>
    <row r="7" spans="1:17" x14ac:dyDescent="0.25">
      <c r="A7" s="79"/>
      <c r="G7" s="54"/>
    </row>
    <row r="8" spans="1:17" x14ac:dyDescent="0.25">
      <c r="A8" s="129" t="s">
        <v>486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7" s="24" customFormat="1" x14ac:dyDescent="0.2">
      <c r="A9" s="117" t="s">
        <v>522</v>
      </c>
      <c r="B9" s="117"/>
      <c r="C9" s="117"/>
      <c r="D9" s="117"/>
      <c r="E9" s="117"/>
      <c r="F9" s="117"/>
      <c r="G9" s="117"/>
      <c r="H9" s="117"/>
      <c r="I9" s="119"/>
      <c r="J9" s="119"/>
      <c r="K9" s="119"/>
      <c r="L9" s="119"/>
    </row>
    <row r="10" spans="1:17" s="24" customFormat="1" x14ac:dyDescent="0.2">
      <c r="A10" s="23"/>
      <c r="B10" s="23"/>
      <c r="D10" s="70"/>
      <c r="E10" s="23"/>
      <c r="F10" s="23"/>
      <c r="G10" s="23"/>
      <c r="I10" s="23"/>
      <c r="J10" s="23"/>
      <c r="K10" s="23"/>
      <c r="L10" s="65"/>
    </row>
    <row r="11" spans="1:17" s="24" customFormat="1" ht="28.5" customHeight="1" x14ac:dyDescent="0.2">
      <c r="A11" s="123" t="s">
        <v>0</v>
      </c>
      <c r="B11" s="123" t="s">
        <v>1</v>
      </c>
      <c r="C11" s="123" t="s">
        <v>2</v>
      </c>
      <c r="D11" s="126" t="s">
        <v>3</v>
      </c>
      <c r="E11" s="123" t="s">
        <v>22</v>
      </c>
      <c r="F11" s="123" t="s">
        <v>24</v>
      </c>
      <c r="G11" s="123" t="s">
        <v>546</v>
      </c>
      <c r="H11" s="123"/>
      <c r="I11" s="123" t="s">
        <v>547</v>
      </c>
      <c r="J11" s="123"/>
      <c r="K11" s="123" t="s">
        <v>71</v>
      </c>
      <c r="L11" s="123" t="s">
        <v>73</v>
      </c>
      <c r="M11" s="123" t="s">
        <v>521</v>
      </c>
      <c r="N11" s="122" t="s">
        <v>543</v>
      </c>
      <c r="O11" s="122" t="s">
        <v>544</v>
      </c>
      <c r="P11" s="122" t="s">
        <v>545</v>
      </c>
    </row>
    <row r="12" spans="1:17" s="24" customFormat="1" ht="29.25" customHeight="1" x14ac:dyDescent="0.2">
      <c r="A12" s="123"/>
      <c r="B12" s="123"/>
      <c r="C12" s="123"/>
      <c r="D12" s="126"/>
      <c r="E12" s="123"/>
      <c r="F12" s="123"/>
      <c r="G12" s="73" t="s">
        <v>23</v>
      </c>
      <c r="H12" s="73" t="s">
        <v>7</v>
      </c>
      <c r="I12" s="73" t="s">
        <v>23</v>
      </c>
      <c r="J12" s="73" t="s">
        <v>7</v>
      </c>
      <c r="K12" s="123"/>
      <c r="L12" s="123"/>
      <c r="M12" s="123"/>
      <c r="N12" s="122"/>
      <c r="O12" s="122"/>
      <c r="P12" s="122"/>
    </row>
    <row r="13" spans="1:17" s="56" customFormat="1" x14ac:dyDescent="0.25">
      <c r="A13" s="32">
        <v>1</v>
      </c>
      <c r="B13" s="82">
        <v>18020101</v>
      </c>
      <c r="C13" s="82" t="s">
        <v>166</v>
      </c>
      <c r="D13" s="85">
        <v>36787</v>
      </c>
      <c r="E13" s="33">
        <v>90</v>
      </c>
      <c r="F13" s="33">
        <v>90</v>
      </c>
      <c r="G13" s="33">
        <v>90</v>
      </c>
      <c r="H13" s="34" t="str">
        <f>IF(G13&gt;=90,"Xuất sắc",IF(G13&gt;=80,"Tốt", IF(G13&gt;=65,"Khá",IF(G13&gt;=50,"Trung bình", IF(G13&gt;=35, "Yếu", "Kém")))))</f>
        <v>Xuất sắc</v>
      </c>
      <c r="I13" s="33">
        <v>90</v>
      </c>
      <c r="J13" s="35" t="str">
        <f>IF(I13&gt;=90,"Xuất sắc",IF(I13&gt;=80,"Tốt", IF(I13&gt;=65,"Khá",IF(I13&gt;=50,"Trung bình", IF(I13&gt;=35, "Yếu", "Kém")))))</f>
        <v>Xuất sắc</v>
      </c>
      <c r="K13" s="36"/>
      <c r="L13" s="37"/>
      <c r="M13" s="34"/>
      <c r="N13" s="34"/>
      <c r="O13" s="34"/>
      <c r="P13" s="34"/>
      <c r="Q13" s="56" t="str">
        <f>VLOOKUP(B13,[2]K63CA3!$B$7:$K$29,8,0)</f>
        <v>3.70</v>
      </c>
    </row>
    <row r="14" spans="1:17" x14ac:dyDescent="0.25">
      <c r="A14" s="33">
        <v>2</v>
      </c>
      <c r="B14" s="82">
        <v>18020130</v>
      </c>
      <c r="C14" s="82" t="s">
        <v>167</v>
      </c>
      <c r="D14" s="85">
        <v>36773</v>
      </c>
      <c r="E14" s="33">
        <v>80</v>
      </c>
      <c r="F14" s="33">
        <v>80</v>
      </c>
      <c r="G14" s="33">
        <v>80</v>
      </c>
      <c r="H14" s="34" t="str">
        <f>IF(G14&gt;=90,"Xuất sắc",IF(G14&gt;=80,"Tốt", IF(G14&gt;=65,"Khá",IF(G14&gt;=50,"Trung bình", IF(G14&gt;=35, "Yếu", "Kém")))))</f>
        <v>Tốt</v>
      </c>
      <c r="I14" s="33">
        <v>80</v>
      </c>
      <c r="J14" s="35" t="str">
        <f>IF(I14&gt;=90,"Xuất sắc",IF(I14&gt;=80,"Tốt", IF(I14&gt;=65,"Khá",IF(I14&gt;=50,"Trung bình", IF(I14&gt;=35, "Yếu", "Kém")))))</f>
        <v>Tốt</v>
      </c>
      <c r="K14" s="36"/>
      <c r="L14" s="37"/>
      <c r="M14" s="34"/>
      <c r="N14" s="86"/>
      <c r="O14" s="86"/>
      <c r="P14" s="86"/>
      <c r="Q14" s="56" t="e">
        <f>VLOOKUP(B14,[2]K63CA3!$B$7:$K$29,8,0)</f>
        <v>#N/A</v>
      </c>
    </row>
    <row r="15" spans="1:17" s="56" customFormat="1" x14ac:dyDescent="0.25">
      <c r="A15" s="32">
        <v>3</v>
      </c>
      <c r="B15" s="82">
        <v>18020138</v>
      </c>
      <c r="C15" s="82" t="s">
        <v>168</v>
      </c>
      <c r="D15" s="85">
        <v>36786</v>
      </c>
      <c r="E15" s="33">
        <v>80</v>
      </c>
      <c r="F15" s="33">
        <v>80</v>
      </c>
      <c r="G15" s="33">
        <v>80</v>
      </c>
      <c r="H15" s="34" t="str">
        <f t="shared" ref="H15:H65" si="0">IF(G15&gt;=90,"Xuất sắc",IF(G15&gt;=80,"Tốt", IF(G15&gt;=65,"Khá",IF(G15&gt;=50,"Trung bình", IF(G15&gt;=35, "Yếu", "Kém")))))</f>
        <v>Tốt</v>
      </c>
      <c r="I15" s="33">
        <v>80</v>
      </c>
      <c r="J15" s="35" t="str">
        <f t="shared" ref="J15:J65" si="1">IF(I15&gt;=90,"Xuất sắc",IF(I15&gt;=80,"Tốt", IF(I15&gt;=65,"Khá",IF(I15&gt;=50,"Trung bình", IF(I15&gt;=35, "Yếu", "Kém")))))</f>
        <v>Tốt</v>
      </c>
      <c r="K15" s="36"/>
      <c r="L15" s="37"/>
      <c r="M15" s="34"/>
      <c r="N15" s="34"/>
      <c r="O15" s="34"/>
      <c r="P15" s="34"/>
      <c r="Q15" s="56" t="e">
        <f>VLOOKUP(B15,[2]K63CA3!$B$7:$K$29,8,0)</f>
        <v>#N/A</v>
      </c>
    </row>
    <row r="16" spans="1:17" s="56" customFormat="1" x14ac:dyDescent="0.25">
      <c r="A16" s="32">
        <v>4</v>
      </c>
      <c r="B16" s="82">
        <v>18020167</v>
      </c>
      <c r="C16" s="82" t="s">
        <v>169</v>
      </c>
      <c r="D16" s="85">
        <v>36582</v>
      </c>
      <c r="E16" s="33">
        <v>90</v>
      </c>
      <c r="F16" s="33">
        <v>90</v>
      </c>
      <c r="G16" s="33">
        <v>90</v>
      </c>
      <c r="H16" s="34" t="str">
        <f t="shared" si="0"/>
        <v>Xuất sắc</v>
      </c>
      <c r="I16" s="33">
        <v>90</v>
      </c>
      <c r="J16" s="35" t="str">
        <f t="shared" si="1"/>
        <v>Xuất sắc</v>
      </c>
      <c r="K16" s="36"/>
      <c r="L16" s="37"/>
      <c r="M16" s="34"/>
      <c r="N16" s="34"/>
      <c r="O16" s="34"/>
      <c r="P16" s="34"/>
      <c r="Q16" s="56" t="str">
        <f>VLOOKUP(B16,[2]K63CA3!$B$7:$K$29,8,0)</f>
        <v>4.00</v>
      </c>
    </row>
    <row r="17" spans="1:17" s="56" customFormat="1" x14ac:dyDescent="0.25">
      <c r="A17" s="32">
        <v>5</v>
      </c>
      <c r="B17" s="82">
        <v>18020159</v>
      </c>
      <c r="C17" s="82" t="s">
        <v>170</v>
      </c>
      <c r="D17" s="85">
        <v>36891</v>
      </c>
      <c r="E17" s="33">
        <v>86</v>
      </c>
      <c r="F17" s="33">
        <v>86</v>
      </c>
      <c r="G17" s="33">
        <v>86</v>
      </c>
      <c r="H17" s="34" t="str">
        <f t="shared" si="0"/>
        <v>Tốt</v>
      </c>
      <c r="I17" s="33">
        <v>86</v>
      </c>
      <c r="J17" s="35" t="str">
        <f t="shared" si="1"/>
        <v>Tốt</v>
      </c>
      <c r="K17" s="36"/>
      <c r="L17" s="37"/>
      <c r="M17" s="34"/>
      <c r="N17" s="34"/>
      <c r="O17" s="34"/>
      <c r="P17" s="34"/>
      <c r="Q17" s="56" t="e">
        <f>VLOOKUP(B17,[2]K63CA3!$B$7:$K$29,8,0)</f>
        <v>#N/A</v>
      </c>
    </row>
    <row r="18" spans="1:17" s="56" customFormat="1" x14ac:dyDescent="0.25">
      <c r="A18" s="33">
        <v>6</v>
      </c>
      <c r="B18" s="82">
        <v>18020131</v>
      </c>
      <c r="C18" s="82" t="s">
        <v>171</v>
      </c>
      <c r="D18" s="85">
        <v>36559</v>
      </c>
      <c r="E18" s="33">
        <v>90</v>
      </c>
      <c r="F18" s="33">
        <v>90</v>
      </c>
      <c r="G18" s="33">
        <v>90</v>
      </c>
      <c r="H18" s="34" t="str">
        <f t="shared" si="0"/>
        <v>Xuất sắc</v>
      </c>
      <c r="I18" s="33">
        <v>90</v>
      </c>
      <c r="J18" s="35" t="str">
        <f t="shared" si="1"/>
        <v>Xuất sắc</v>
      </c>
      <c r="K18" s="36"/>
      <c r="L18" s="37"/>
      <c r="M18" s="34"/>
      <c r="N18" s="34"/>
      <c r="O18" s="34"/>
      <c r="P18" s="34"/>
      <c r="Q18" s="56" t="str">
        <f>VLOOKUP(B18,[2]K63CA3!$B$7:$K$29,8,0)</f>
        <v>4.00</v>
      </c>
    </row>
    <row r="19" spans="1:17" s="56" customFormat="1" x14ac:dyDescent="0.25">
      <c r="A19" s="32">
        <v>7</v>
      </c>
      <c r="B19" s="82">
        <v>18020213</v>
      </c>
      <c r="C19" s="82" t="s">
        <v>172</v>
      </c>
      <c r="D19" s="85">
        <v>36570</v>
      </c>
      <c r="E19" s="33">
        <v>90</v>
      </c>
      <c r="F19" s="33">
        <v>90</v>
      </c>
      <c r="G19" s="33">
        <v>80</v>
      </c>
      <c r="H19" s="34" t="str">
        <f t="shared" si="0"/>
        <v>Tốt</v>
      </c>
      <c r="I19" s="33">
        <v>80</v>
      </c>
      <c r="J19" s="35" t="str">
        <f t="shared" si="1"/>
        <v>Tốt</v>
      </c>
      <c r="K19" s="36"/>
      <c r="L19" s="37" t="s">
        <v>550</v>
      </c>
      <c r="M19" s="34"/>
      <c r="N19" s="34"/>
      <c r="O19" s="34"/>
      <c r="P19" s="34"/>
      <c r="Q19" s="56" t="e">
        <f>VLOOKUP(B19,[2]K63CA3!$B$7:$K$29,8,0)</f>
        <v>#N/A</v>
      </c>
    </row>
    <row r="20" spans="1:17" s="56" customFormat="1" x14ac:dyDescent="0.25">
      <c r="A20" s="32">
        <v>8</v>
      </c>
      <c r="B20" s="82">
        <v>18020231</v>
      </c>
      <c r="C20" s="82" t="s">
        <v>173</v>
      </c>
      <c r="D20" s="85">
        <v>36810</v>
      </c>
      <c r="E20" s="33">
        <v>80</v>
      </c>
      <c r="F20" s="33">
        <v>80</v>
      </c>
      <c r="G20" s="33">
        <v>80</v>
      </c>
      <c r="H20" s="34" t="str">
        <f t="shared" si="0"/>
        <v>Tốt</v>
      </c>
      <c r="I20" s="33">
        <v>80</v>
      </c>
      <c r="J20" s="35" t="str">
        <f t="shared" si="1"/>
        <v>Tốt</v>
      </c>
      <c r="K20" s="36"/>
      <c r="L20" s="37"/>
      <c r="M20" s="34"/>
      <c r="N20" s="34"/>
      <c r="O20" s="34"/>
      <c r="P20" s="34"/>
      <c r="Q20" s="56" t="e">
        <f>VLOOKUP(B20,[2]K63CA3!$B$7:$K$29,8,0)</f>
        <v>#N/A</v>
      </c>
    </row>
    <row r="21" spans="1:17" s="56" customFormat="1" x14ac:dyDescent="0.25">
      <c r="A21" s="32">
        <v>9</v>
      </c>
      <c r="B21" s="82">
        <v>18020245</v>
      </c>
      <c r="C21" s="82" t="s">
        <v>70</v>
      </c>
      <c r="D21" s="85">
        <v>36827</v>
      </c>
      <c r="E21" s="33">
        <v>90</v>
      </c>
      <c r="F21" s="33">
        <v>90</v>
      </c>
      <c r="G21" s="33">
        <v>90</v>
      </c>
      <c r="H21" s="34" t="str">
        <f t="shared" si="0"/>
        <v>Xuất sắc</v>
      </c>
      <c r="I21" s="33">
        <v>90</v>
      </c>
      <c r="J21" s="35" t="str">
        <f t="shared" si="1"/>
        <v>Xuất sắc</v>
      </c>
      <c r="K21" s="36"/>
      <c r="L21" s="37"/>
      <c r="M21" s="34"/>
      <c r="N21" s="34"/>
      <c r="O21" s="34"/>
      <c r="P21" s="34"/>
      <c r="Q21" s="56" t="str">
        <f>VLOOKUP(B21,[2]K63CA3!$B$7:$K$29,8,0)</f>
        <v>4.00</v>
      </c>
    </row>
    <row r="22" spans="1:17" s="56" customFormat="1" x14ac:dyDescent="0.25">
      <c r="A22" s="33">
        <v>10</v>
      </c>
      <c r="B22" s="82">
        <v>18020393</v>
      </c>
      <c r="C22" s="82" t="s">
        <v>174</v>
      </c>
      <c r="D22" s="85">
        <v>36817</v>
      </c>
      <c r="E22" s="33">
        <v>80</v>
      </c>
      <c r="F22" s="33">
        <v>80</v>
      </c>
      <c r="G22" s="33">
        <v>80</v>
      </c>
      <c r="H22" s="34" t="str">
        <f t="shared" si="0"/>
        <v>Tốt</v>
      </c>
      <c r="I22" s="33">
        <v>80</v>
      </c>
      <c r="J22" s="35" t="str">
        <f t="shared" si="1"/>
        <v>Tốt</v>
      </c>
      <c r="K22" s="33"/>
      <c r="L22" s="43"/>
      <c r="M22" s="34"/>
      <c r="N22" s="34"/>
      <c r="O22" s="34"/>
      <c r="P22" s="34"/>
      <c r="Q22" s="56" t="e">
        <f>VLOOKUP(B22,[2]K63CA3!$B$7:$K$29,8,0)</f>
        <v>#N/A</v>
      </c>
    </row>
    <row r="23" spans="1:17" s="56" customFormat="1" x14ac:dyDescent="0.25">
      <c r="A23" s="32">
        <v>11</v>
      </c>
      <c r="B23" s="82">
        <v>18020286</v>
      </c>
      <c r="C23" s="82" t="s">
        <v>48</v>
      </c>
      <c r="D23" s="85">
        <v>36760</v>
      </c>
      <c r="E23" s="33">
        <v>90</v>
      </c>
      <c r="F23" s="33">
        <v>90</v>
      </c>
      <c r="G23" s="33">
        <v>90</v>
      </c>
      <c r="H23" s="34" t="str">
        <f t="shared" si="0"/>
        <v>Xuất sắc</v>
      </c>
      <c r="I23" s="33">
        <v>90</v>
      </c>
      <c r="J23" s="35" t="str">
        <f t="shared" si="1"/>
        <v>Xuất sắc</v>
      </c>
      <c r="K23" s="33"/>
      <c r="L23" s="43"/>
      <c r="M23" s="34"/>
      <c r="N23" s="34"/>
      <c r="O23" s="34"/>
      <c r="P23" s="34"/>
      <c r="Q23" s="56" t="str">
        <f>VLOOKUP(B23,[2]K63CA3!$B$7:$K$29,8,0)</f>
        <v>4.00</v>
      </c>
    </row>
    <row r="24" spans="1:17" s="56" customFormat="1" x14ac:dyDescent="0.25">
      <c r="A24" s="32">
        <v>12</v>
      </c>
      <c r="B24" s="82">
        <v>18020290</v>
      </c>
      <c r="C24" s="82" t="s">
        <v>48</v>
      </c>
      <c r="D24" s="85">
        <v>36834</v>
      </c>
      <c r="E24" s="33">
        <v>90</v>
      </c>
      <c r="F24" s="33">
        <v>90</v>
      </c>
      <c r="G24" s="33">
        <v>90</v>
      </c>
      <c r="H24" s="34" t="str">
        <f t="shared" si="0"/>
        <v>Xuất sắc</v>
      </c>
      <c r="I24" s="33">
        <v>90</v>
      </c>
      <c r="J24" s="35" t="str">
        <f t="shared" si="1"/>
        <v>Xuất sắc</v>
      </c>
      <c r="K24" s="36"/>
      <c r="L24" s="37"/>
      <c r="M24" s="34"/>
      <c r="N24" s="34"/>
      <c r="O24" s="34"/>
      <c r="P24" s="34"/>
      <c r="Q24" s="56" t="str">
        <f>VLOOKUP(B24,[2]K63CA3!$B$7:$K$29,8,0)</f>
        <v>4.00</v>
      </c>
    </row>
    <row r="25" spans="1:17" s="56" customFormat="1" x14ac:dyDescent="0.25">
      <c r="A25" s="32">
        <v>13</v>
      </c>
      <c r="B25" s="82">
        <v>18020434</v>
      </c>
      <c r="C25" s="82" t="s">
        <v>175</v>
      </c>
      <c r="D25" s="85">
        <v>36856</v>
      </c>
      <c r="E25" s="33">
        <v>90</v>
      </c>
      <c r="F25" s="33">
        <v>90</v>
      </c>
      <c r="G25" s="33">
        <v>90</v>
      </c>
      <c r="H25" s="34" t="str">
        <f t="shared" si="0"/>
        <v>Xuất sắc</v>
      </c>
      <c r="I25" s="33">
        <v>90</v>
      </c>
      <c r="J25" s="35" t="str">
        <f t="shared" si="1"/>
        <v>Xuất sắc</v>
      </c>
      <c r="K25" s="36"/>
      <c r="L25" s="37"/>
      <c r="M25" s="34"/>
      <c r="N25" s="34"/>
      <c r="O25" s="34"/>
      <c r="P25" s="34"/>
      <c r="Q25" s="56" t="str">
        <f>VLOOKUP(B25,[2]K63CA3!$B$7:$K$29,8,0)</f>
        <v>4.00</v>
      </c>
    </row>
    <row r="26" spans="1:17" s="56" customFormat="1" x14ac:dyDescent="0.25">
      <c r="A26" s="33">
        <v>14</v>
      </c>
      <c r="B26" s="82">
        <v>18020461</v>
      </c>
      <c r="C26" s="82" t="s">
        <v>176</v>
      </c>
      <c r="D26" s="85">
        <v>36857</v>
      </c>
      <c r="E26" s="33">
        <v>90</v>
      </c>
      <c r="F26" s="33">
        <v>90</v>
      </c>
      <c r="G26" s="33">
        <v>80</v>
      </c>
      <c r="H26" s="34" t="str">
        <f t="shared" ref="H26" si="2">IF(G26&gt;=90,"Xuất sắc",IF(G26&gt;=80,"Tốt", IF(G26&gt;=65,"Khá",IF(G26&gt;=50,"Trung bình", IF(G26&gt;=35, "Yếu", "Kém")))))</f>
        <v>Tốt</v>
      </c>
      <c r="I26" s="33">
        <v>80</v>
      </c>
      <c r="J26" s="35" t="str">
        <f t="shared" ref="J26" si="3">IF(I26&gt;=90,"Xuất sắc",IF(I26&gt;=80,"Tốt", IF(I26&gt;=65,"Khá",IF(I26&gt;=50,"Trung bình", IF(I26&gt;=35, "Yếu", "Kém")))))</f>
        <v>Tốt</v>
      </c>
      <c r="K26" s="36"/>
      <c r="L26" s="37" t="s">
        <v>550</v>
      </c>
      <c r="M26" s="34"/>
      <c r="N26" s="34"/>
      <c r="O26" s="34"/>
      <c r="P26" s="34"/>
      <c r="Q26" s="56" t="e">
        <f>VLOOKUP(B26,[2]K63CA3!$B$7:$K$29,8,0)</f>
        <v>#N/A</v>
      </c>
    </row>
    <row r="27" spans="1:17" s="56" customFormat="1" x14ac:dyDescent="0.25">
      <c r="A27" s="32">
        <v>15</v>
      </c>
      <c r="B27" s="82">
        <v>18020495</v>
      </c>
      <c r="C27" s="82" t="s">
        <v>68</v>
      </c>
      <c r="D27" s="85">
        <v>36540</v>
      </c>
      <c r="E27" s="33">
        <v>80</v>
      </c>
      <c r="F27" s="33">
        <v>80</v>
      </c>
      <c r="G27" s="33">
        <v>80</v>
      </c>
      <c r="H27" s="34" t="str">
        <f t="shared" si="0"/>
        <v>Tốt</v>
      </c>
      <c r="I27" s="33">
        <v>80</v>
      </c>
      <c r="J27" s="35" t="str">
        <f t="shared" si="1"/>
        <v>Tốt</v>
      </c>
      <c r="K27" s="36"/>
      <c r="L27" s="37"/>
      <c r="M27" s="34"/>
      <c r="N27" s="34"/>
      <c r="O27" s="34"/>
      <c r="P27" s="34"/>
      <c r="Q27" s="56" t="e">
        <f>VLOOKUP(B27,[2]K63CA3!$B$7:$K$29,8,0)</f>
        <v>#N/A</v>
      </c>
    </row>
    <row r="28" spans="1:17" s="56" customFormat="1" x14ac:dyDescent="0.25">
      <c r="A28" s="32">
        <v>16</v>
      </c>
      <c r="B28" s="82">
        <v>18020494</v>
      </c>
      <c r="C28" s="82" t="s">
        <v>59</v>
      </c>
      <c r="D28" s="85">
        <v>36884</v>
      </c>
      <c r="E28" s="33">
        <v>90</v>
      </c>
      <c r="F28" s="33">
        <v>90</v>
      </c>
      <c r="G28" s="33">
        <v>90</v>
      </c>
      <c r="H28" s="34" t="str">
        <f t="shared" si="0"/>
        <v>Xuất sắc</v>
      </c>
      <c r="I28" s="33">
        <v>90</v>
      </c>
      <c r="J28" s="35" t="str">
        <f t="shared" si="1"/>
        <v>Xuất sắc</v>
      </c>
      <c r="K28" s="33"/>
      <c r="L28" s="43"/>
      <c r="M28" s="34"/>
      <c r="N28" s="34"/>
      <c r="O28" s="34"/>
      <c r="P28" s="34"/>
      <c r="Q28" s="56" t="str">
        <f>VLOOKUP(B28,[2]K63CA3!$B$7:$K$29,8,0)</f>
        <v>4.00</v>
      </c>
    </row>
    <row r="29" spans="1:17" s="95" customFormat="1" x14ac:dyDescent="0.25">
      <c r="A29" s="88">
        <v>17</v>
      </c>
      <c r="B29" s="89">
        <v>18020533</v>
      </c>
      <c r="C29" s="89" t="s">
        <v>177</v>
      </c>
      <c r="D29" s="90">
        <v>36780</v>
      </c>
      <c r="E29" s="55">
        <v>80</v>
      </c>
      <c r="F29" s="55">
        <v>80</v>
      </c>
      <c r="G29" s="55">
        <v>80</v>
      </c>
      <c r="H29" s="91" t="str">
        <f t="shared" si="0"/>
        <v>Tốt</v>
      </c>
      <c r="I29" s="55">
        <v>80</v>
      </c>
      <c r="J29" s="92" t="str">
        <f t="shared" si="1"/>
        <v>Tốt</v>
      </c>
      <c r="K29" s="55"/>
      <c r="L29" s="96"/>
      <c r="M29" s="91"/>
      <c r="N29" s="91"/>
      <c r="O29" s="91"/>
      <c r="P29" s="91"/>
      <c r="Q29" s="95" t="e">
        <f>VLOOKUP(B29,[2]K63CA3!$B$7:$K$29,8,0)</f>
        <v>#N/A</v>
      </c>
    </row>
    <row r="30" spans="1:17" s="56" customFormat="1" x14ac:dyDescent="0.25">
      <c r="A30" s="33">
        <v>18</v>
      </c>
      <c r="B30" s="82">
        <v>18020568</v>
      </c>
      <c r="C30" s="82" t="s">
        <v>60</v>
      </c>
      <c r="D30" s="85">
        <v>36780</v>
      </c>
      <c r="E30" s="33">
        <v>80</v>
      </c>
      <c r="F30" s="33">
        <v>80</v>
      </c>
      <c r="G30" s="33">
        <v>80</v>
      </c>
      <c r="H30" s="34" t="str">
        <f t="shared" si="0"/>
        <v>Tốt</v>
      </c>
      <c r="I30" s="33">
        <v>80</v>
      </c>
      <c r="J30" s="35" t="str">
        <f t="shared" si="1"/>
        <v>Tốt</v>
      </c>
      <c r="K30" s="36"/>
      <c r="L30" s="37"/>
      <c r="M30" s="34"/>
      <c r="N30" s="34"/>
      <c r="O30" s="34"/>
      <c r="P30" s="34"/>
      <c r="Q30" s="56" t="e">
        <f>VLOOKUP(B30,[2]K63CA3!$B$7:$K$29,8,0)</f>
        <v>#N/A</v>
      </c>
    </row>
    <row r="31" spans="1:17" s="95" customFormat="1" x14ac:dyDescent="0.25">
      <c r="A31" s="88">
        <v>19</v>
      </c>
      <c r="B31" s="89">
        <v>18020555</v>
      </c>
      <c r="C31" s="89" t="s">
        <v>178</v>
      </c>
      <c r="D31" s="90">
        <v>36825</v>
      </c>
      <c r="E31" s="55">
        <v>0</v>
      </c>
      <c r="F31" s="55">
        <v>0</v>
      </c>
      <c r="G31" s="55">
        <v>0</v>
      </c>
      <c r="H31" s="91" t="str">
        <f t="shared" si="0"/>
        <v>Kém</v>
      </c>
      <c r="I31" s="55">
        <v>0</v>
      </c>
      <c r="J31" s="92" t="str">
        <f t="shared" si="1"/>
        <v>Kém</v>
      </c>
      <c r="K31" s="93"/>
      <c r="L31" s="94" t="s">
        <v>555</v>
      </c>
      <c r="M31" s="91"/>
      <c r="N31" s="91"/>
      <c r="O31" s="91"/>
      <c r="P31" s="91"/>
      <c r="Q31" s="95" t="e">
        <f>VLOOKUP(B31,[2]K63CA3!$B$7:$K$29,8,0)</f>
        <v>#N/A</v>
      </c>
    </row>
    <row r="32" spans="1:17" s="56" customFormat="1" x14ac:dyDescent="0.25">
      <c r="A32" s="32">
        <v>20</v>
      </c>
      <c r="B32" s="82">
        <v>18020599</v>
      </c>
      <c r="C32" s="82" t="s">
        <v>179</v>
      </c>
      <c r="D32" s="85">
        <v>36528</v>
      </c>
      <c r="E32" s="33">
        <v>90</v>
      </c>
      <c r="F32" s="33">
        <v>90</v>
      </c>
      <c r="G32" s="33">
        <v>90</v>
      </c>
      <c r="H32" s="34" t="str">
        <f t="shared" si="0"/>
        <v>Xuất sắc</v>
      </c>
      <c r="I32" s="33">
        <v>90</v>
      </c>
      <c r="J32" s="35" t="str">
        <f t="shared" si="1"/>
        <v>Xuất sắc</v>
      </c>
      <c r="K32" s="36"/>
      <c r="L32" s="37"/>
      <c r="M32" s="34"/>
      <c r="N32" s="34"/>
      <c r="O32" s="34"/>
      <c r="P32" s="34"/>
      <c r="Q32" s="56" t="str">
        <f>VLOOKUP(B32,[2]K63CA3!$B$7:$K$29,8,0)</f>
        <v>4.00</v>
      </c>
    </row>
    <row r="33" spans="1:18" s="56" customFormat="1" x14ac:dyDescent="0.25">
      <c r="A33" s="32">
        <v>21</v>
      </c>
      <c r="B33" s="82">
        <v>18020598</v>
      </c>
      <c r="C33" s="82" t="s">
        <v>180</v>
      </c>
      <c r="D33" s="85">
        <v>36625</v>
      </c>
      <c r="E33" s="33">
        <v>80</v>
      </c>
      <c r="F33" s="33">
        <v>80</v>
      </c>
      <c r="G33" s="33">
        <v>80</v>
      </c>
      <c r="H33" s="34" t="str">
        <f t="shared" si="0"/>
        <v>Tốt</v>
      </c>
      <c r="I33" s="33">
        <v>80</v>
      </c>
      <c r="J33" s="35" t="str">
        <f t="shared" si="1"/>
        <v>Tốt</v>
      </c>
      <c r="K33" s="36"/>
      <c r="L33" s="37"/>
      <c r="M33" s="34"/>
      <c r="N33" s="34"/>
      <c r="O33" s="34"/>
      <c r="P33" s="34"/>
      <c r="Q33" s="56" t="e">
        <f>VLOOKUP(B33,[2]K63CA3!$B$7:$K$29,8,0)</f>
        <v>#N/A</v>
      </c>
    </row>
    <row r="34" spans="1:18" s="56" customFormat="1" x14ac:dyDescent="0.25">
      <c r="A34" s="33">
        <v>22</v>
      </c>
      <c r="B34" s="82">
        <v>18020654</v>
      </c>
      <c r="C34" s="82" t="s">
        <v>181</v>
      </c>
      <c r="D34" s="85">
        <v>36624</v>
      </c>
      <c r="E34" s="33">
        <v>80</v>
      </c>
      <c r="F34" s="33">
        <v>80</v>
      </c>
      <c r="G34" s="33">
        <v>80</v>
      </c>
      <c r="H34" s="34" t="str">
        <f t="shared" si="0"/>
        <v>Tốt</v>
      </c>
      <c r="I34" s="33">
        <v>80</v>
      </c>
      <c r="J34" s="35" t="str">
        <f t="shared" si="1"/>
        <v>Tốt</v>
      </c>
      <c r="K34" s="36"/>
      <c r="L34" s="37"/>
      <c r="M34" s="34"/>
      <c r="N34" s="34"/>
      <c r="O34" s="34"/>
      <c r="P34" s="34"/>
      <c r="Q34" s="56" t="e">
        <f>VLOOKUP(B34,[2]K63CA3!$B$7:$K$29,8,0)</f>
        <v>#N/A</v>
      </c>
    </row>
    <row r="35" spans="1:18" s="56" customFormat="1" x14ac:dyDescent="0.25">
      <c r="A35" s="32">
        <v>23</v>
      </c>
      <c r="B35" s="82">
        <v>18020649</v>
      </c>
      <c r="C35" s="82" t="s">
        <v>28</v>
      </c>
      <c r="D35" s="85">
        <v>36533</v>
      </c>
      <c r="E35" s="33">
        <v>90</v>
      </c>
      <c r="F35" s="33">
        <v>90</v>
      </c>
      <c r="G35" s="33">
        <v>80</v>
      </c>
      <c r="H35" s="34" t="str">
        <f t="shared" si="0"/>
        <v>Tốt</v>
      </c>
      <c r="I35" s="33">
        <v>80</v>
      </c>
      <c r="J35" s="35" t="str">
        <f t="shared" si="1"/>
        <v>Tốt</v>
      </c>
      <c r="K35" s="36"/>
      <c r="L35" s="37" t="s">
        <v>550</v>
      </c>
      <c r="M35" s="34"/>
      <c r="N35" s="34"/>
      <c r="O35" s="34"/>
      <c r="P35" s="34"/>
      <c r="Q35" s="56" t="e">
        <f>VLOOKUP(B35,[2]K63CA3!$B$7:$K$29,8,0)</f>
        <v>#N/A</v>
      </c>
    </row>
    <row r="36" spans="1:18" s="56" customFormat="1" x14ac:dyDescent="0.25">
      <c r="A36" s="32">
        <v>24</v>
      </c>
      <c r="B36" s="82">
        <v>18020638</v>
      </c>
      <c r="C36" s="82" t="s">
        <v>182</v>
      </c>
      <c r="D36" s="85">
        <v>36606</v>
      </c>
      <c r="E36" s="33">
        <v>0</v>
      </c>
      <c r="F36" s="33">
        <v>0</v>
      </c>
      <c r="G36" s="33">
        <v>0</v>
      </c>
      <c r="H36" s="34" t="str">
        <f t="shared" si="0"/>
        <v>Kém</v>
      </c>
      <c r="I36" s="33">
        <v>0</v>
      </c>
      <c r="J36" s="35" t="str">
        <f t="shared" si="1"/>
        <v>Kém</v>
      </c>
      <c r="K36" s="36"/>
      <c r="L36" s="37" t="s">
        <v>554</v>
      </c>
      <c r="M36" s="34"/>
      <c r="N36" s="34"/>
      <c r="O36" s="34"/>
      <c r="P36" s="34"/>
      <c r="Q36" s="56" t="e">
        <f>VLOOKUP(B36,[2]K63CA3!$B$7:$K$29,8,0)</f>
        <v>#N/A</v>
      </c>
    </row>
    <row r="37" spans="1:18" s="56" customFormat="1" x14ac:dyDescent="0.25">
      <c r="A37" s="32">
        <v>25</v>
      </c>
      <c r="B37" s="82">
        <v>18020691</v>
      </c>
      <c r="C37" s="82" t="s">
        <v>183</v>
      </c>
      <c r="D37" s="85">
        <v>36771</v>
      </c>
      <c r="E37" s="33">
        <v>90</v>
      </c>
      <c r="F37" s="33">
        <v>90</v>
      </c>
      <c r="G37" s="33">
        <v>80</v>
      </c>
      <c r="H37" s="34" t="str">
        <f t="shared" ref="H37" si="4">IF(G37&gt;=90,"Xuất sắc",IF(G37&gt;=80,"Tốt", IF(G37&gt;=65,"Khá",IF(G37&gt;=50,"Trung bình", IF(G37&gt;=35, "Yếu", "Kém")))))</f>
        <v>Tốt</v>
      </c>
      <c r="I37" s="33">
        <v>80</v>
      </c>
      <c r="J37" s="35" t="str">
        <f t="shared" ref="J37" si="5">IF(I37&gt;=90,"Xuất sắc",IF(I37&gt;=80,"Tốt", IF(I37&gt;=65,"Khá",IF(I37&gt;=50,"Trung bình", IF(I37&gt;=35, "Yếu", "Kém")))))</f>
        <v>Tốt</v>
      </c>
      <c r="K37" s="36"/>
      <c r="L37" s="37" t="s">
        <v>550</v>
      </c>
      <c r="M37" s="34"/>
      <c r="N37" s="34"/>
      <c r="O37" s="34"/>
      <c r="P37" s="34"/>
      <c r="Q37" s="56" t="e">
        <f>VLOOKUP(B37,[2]K63CA3!$B$7:$K$29,8,0)</f>
        <v>#N/A</v>
      </c>
    </row>
    <row r="38" spans="1:18" s="56" customFormat="1" x14ac:dyDescent="0.25">
      <c r="A38" s="33">
        <v>26</v>
      </c>
      <c r="B38" s="82">
        <v>18020738</v>
      </c>
      <c r="C38" s="82" t="s">
        <v>184</v>
      </c>
      <c r="D38" s="85">
        <v>36608</v>
      </c>
      <c r="E38" s="33">
        <v>80</v>
      </c>
      <c r="F38" s="33">
        <v>80</v>
      </c>
      <c r="G38" s="33">
        <v>80</v>
      </c>
      <c r="H38" s="34" t="str">
        <f t="shared" si="0"/>
        <v>Tốt</v>
      </c>
      <c r="I38" s="33">
        <v>80</v>
      </c>
      <c r="J38" s="35" t="str">
        <f t="shared" si="1"/>
        <v>Tốt</v>
      </c>
      <c r="K38" s="36"/>
      <c r="L38" s="37"/>
      <c r="M38" s="34"/>
      <c r="N38" s="34"/>
      <c r="O38" s="34"/>
      <c r="P38" s="34"/>
      <c r="Q38" s="56" t="e">
        <f>VLOOKUP(B38,[2]K63CA3!$B$7:$K$29,8,0)</f>
        <v>#N/A</v>
      </c>
    </row>
    <row r="39" spans="1:18" s="56" customFormat="1" x14ac:dyDescent="0.25">
      <c r="A39" s="32">
        <v>27</v>
      </c>
      <c r="B39" s="82">
        <v>18020762</v>
      </c>
      <c r="C39" s="82" t="s">
        <v>81</v>
      </c>
      <c r="D39" s="85">
        <v>36877</v>
      </c>
      <c r="E39" s="33">
        <v>80</v>
      </c>
      <c r="F39" s="33">
        <v>80</v>
      </c>
      <c r="G39" s="33">
        <v>80</v>
      </c>
      <c r="H39" s="34" t="str">
        <f t="shared" si="0"/>
        <v>Tốt</v>
      </c>
      <c r="I39" s="33">
        <v>80</v>
      </c>
      <c r="J39" s="35" t="str">
        <f t="shared" si="1"/>
        <v>Tốt</v>
      </c>
      <c r="K39" s="36"/>
      <c r="L39" s="37"/>
      <c r="M39" s="34"/>
      <c r="N39" s="34"/>
      <c r="O39" s="34"/>
      <c r="P39" s="34"/>
      <c r="Q39" s="56" t="e">
        <f>VLOOKUP(B39,[2]K63CA3!$B$7:$K$29,8,0)</f>
        <v>#N/A</v>
      </c>
    </row>
    <row r="40" spans="1:18" s="56" customFormat="1" x14ac:dyDescent="0.25">
      <c r="A40" s="32">
        <v>28</v>
      </c>
      <c r="B40" s="82">
        <v>18020857</v>
      </c>
      <c r="C40" s="82" t="s">
        <v>185</v>
      </c>
      <c r="D40" s="85">
        <v>36636</v>
      </c>
      <c r="E40" s="33">
        <v>0</v>
      </c>
      <c r="F40" s="33">
        <v>0</v>
      </c>
      <c r="G40" s="33">
        <v>0</v>
      </c>
      <c r="H40" s="34" t="str">
        <f t="shared" si="0"/>
        <v>Kém</v>
      </c>
      <c r="I40" s="33">
        <v>0</v>
      </c>
      <c r="J40" s="35" t="str">
        <f t="shared" si="1"/>
        <v>Kém</v>
      </c>
      <c r="K40" s="33"/>
      <c r="L40" s="43" t="s">
        <v>553</v>
      </c>
      <c r="M40" s="34"/>
      <c r="N40" s="34"/>
      <c r="O40" s="34"/>
      <c r="P40" s="34"/>
      <c r="Q40" s="56" t="e">
        <f>VLOOKUP(B40,[2]K63CA3!$B$7:$K$29,8,0)</f>
        <v>#N/A</v>
      </c>
    </row>
    <row r="41" spans="1:18" s="56" customFormat="1" x14ac:dyDescent="0.25">
      <c r="A41" s="32">
        <v>29</v>
      </c>
      <c r="B41" s="82">
        <v>18020035</v>
      </c>
      <c r="C41" s="82" t="s">
        <v>186</v>
      </c>
      <c r="D41" s="85">
        <v>36600</v>
      </c>
      <c r="E41" s="33">
        <v>85</v>
      </c>
      <c r="F41" s="33">
        <v>85</v>
      </c>
      <c r="G41" s="33">
        <v>85</v>
      </c>
      <c r="H41" s="34" t="str">
        <f t="shared" si="0"/>
        <v>Tốt</v>
      </c>
      <c r="I41" s="33">
        <v>85</v>
      </c>
      <c r="J41" s="35" t="str">
        <f t="shared" si="1"/>
        <v>Tốt</v>
      </c>
      <c r="K41" s="33"/>
      <c r="L41" s="43"/>
      <c r="M41" s="34"/>
      <c r="N41" s="34"/>
      <c r="O41" s="34"/>
      <c r="P41" s="34"/>
      <c r="Q41" s="56" t="e">
        <f>VLOOKUP(B41,[2]K63CA3!$B$7:$K$29,8,0)</f>
        <v>#N/A</v>
      </c>
    </row>
    <row r="42" spans="1:18" s="56" customFormat="1" x14ac:dyDescent="0.25">
      <c r="A42" s="33">
        <v>30</v>
      </c>
      <c r="B42" s="82">
        <v>18020032</v>
      </c>
      <c r="C42" s="82" t="s">
        <v>187</v>
      </c>
      <c r="D42" s="85">
        <v>36724</v>
      </c>
      <c r="E42" s="33">
        <v>90</v>
      </c>
      <c r="F42" s="33">
        <v>90</v>
      </c>
      <c r="G42" s="33">
        <v>90</v>
      </c>
      <c r="H42" s="34" t="str">
        <f t="shared" si="0"/>
        <v>Xuất sắc</v>
      </c>
      <c r="I42" s="33">
        <v>90</v>
      </c>
      <c r="J42" s="35" t="str">
        <f t="shared" si="1"/>
        <v>Xuất sắc</v>
      </c>
      <c r="K42" s="36"/>
      <c r="L42" s="37"/>
      <c r="M42" s="34"/>
      <c r="N42" s="34"/>
      <c r="O42" s="34"/>
      <c r="P42" s="34"/>
      <c r="Q42" s="56" t="str">
        <f>VLOOKUP(B42,[2]K63CA3!$B$7:$K$29,8,0)</f>
        <v>4.00</v>
      </c>
    </row>
    <row r="43" spans="1:18" s="56" customFormat="1" x14ac:dyDescent="0.25">
      <c r="A43" s="32">
        <v>31</v>
      </c>
      <c r="B43" s="82">
        <v>18020796</v>
      </c>
      <c r="C43" s="82" t="s">
        <v>187</v>
      </c>
      <c r="D43" s="85">
        <v>36728</v>
      </c>
      <c r="E43" s="33">
        <v>90</v>
      </c>
      <c r="F43" s="33">
        <v>90</v>
      </c>
      <c r="G43" s="33">
        <v>90</v>
      </c>
      <c r="H43" s="34" t="str">
        <f t="shared" si="0"/>
        <v>Xuất sắc</v>
      </c>
      <c r="I43" s="33">
        <v>90</v>
      </c>
      <c r="J43" s="35" t="str">
        <f t="shared" si="1"/>
        <v>Xuất sắc</v>
      </c>
      <c r="K43" s="36"/>
      <c r="L43" s="37"/>
      <c r="M43" s="34"/>
      <c r="N43" s="34"/>
      <c r="O43" s="34"/>
      <c r="P43" s="34"/>
      <c r="Q43" s="56" t="str">
        <f>VLOOKUP(B43,[2]K63CA3!$B$7:$K$29,8,0)</f>
        <v>4.00</v>
      </c>
    </row>
    <row r="44" spans="1:18" s="56" customFormat="1" x14ac:dyDescent="0.25">
      <c r="A44" s="32">
        <v>32</v>
      </c>
      <c r="B44" s="82">
        <v>18020833</v>
      </c>
      <c r="C44" s="82" t="s">
        <v>189</v>
      </c>
      <c r="D44" s="85">
        <v>36635</v>
      </c>
      <c r="E44" s="33">
        <v>90</v>
      </c>
      <c r="F44" s="33">
        <v>90</v>
      </c>
      <c r="G44" s="33">
        <v>90</v>
      </c>
      <c r="H44" s="34" t="str">
        <f t="shared" si="0"/>
        <v>Xuất sắc</v>
      </c>
      <c r="I44" s="33">
        <v>90</v>
      </c>
      <c r="J44" s="35" t="str">
        <f t="shared" si="1"/>
        <v>Xuất sắc</v>
      </c>
      <c r="K44" s="33"/>
      <c r="L44" s="43"/>
      <c r="M44" s="34"/>
      <c r="N44" s="34"/>
      <c r="O44" s="34"/>
      <c r="P44" s="34"/>
      <c r="Q44" s="56" t="e">
        <f>VLOOKUP(B44,[2]K63CA3!$B$7:$K$29,8,0)</f>
        <v>#N/A</v>
      </c>
    </row>
    <row r="45" spans="1:18" s="56" customFormat="1" x14ac:dyDescent="0.25">
      <c r="A45" s="32">
        <v>33</v>
      </c>
      <c r="B45" s="82">
        <v>18020836</v>
      </c>
      <c r="C45" s="82" t="s">
        <v>190</v>
      </c>
      <c r="D45" s="85">
        <v>36654</v>
      </c>
      <c r="E45" s="33">
        <v>90</v>
      </c>
      <c r="F45" s="33">
        <v>90</v>
      </c>
      <c r="G45" s="33">
        <v>90</v>
      </c>
      <c r="H45" s="34" t="str">
        <f t="shared" si="0"/>
        <v>Xuất sắc</v>
      </c>
      <c r="I45" s="33">
        <v>90</v>
      </c>
      <c r="J45" s="35" t="str">
        <f t="shared" si="1"/>
        <v>Xuất sắc</v>
      </c>
      <c r="K45" s="36"/>
      <c r="L45" s="37"/>
      <c r="M45" s="34"/>
      <c r="N45" s="34"/>
      <c r="O45" s="34"/>
      <c r="P45" s="34"/>
      <c r="Q45" s="56" t="e">
        <f>VLOOKUP(B45,[2]K63CA3!$B$7:$K$29,8,0)</f>
        <v>#N/A</v>
      </c>
    </row>
    <row r="46" spans="1:18" s="56" customFormat="1" x14ac:dyDescent="0.25">
      <c r="A46" s="33">
        <v>34</v>
      </c>
      <c r="B46" s="82">
        <v>18020795</v>
      </c>
      <c r="C46" s="82" t="s">
        <v>191</v>
      </c>
      <c r="D46" s="85">
        <v>36762</v>
      </c>
      <c r="E46" s="33">
        <v>80</v>
      </c>
      <c r="F46" s="33">
        <v>80</v>
      </c>
      <c r="G46" s="33">
        <v>90</v>
      </c>
      <c r="H46" s="34" t="str">
        <f t="shared" si="0"/>
        <v>Xuất sắc</v>
      </c>
      <c r="I46" s="33">
        <v>90</v>
      </c>
      <c r="J46" s="35" t="str">
        <f t="shared" si="1"/>
        <v>Xuất sắc</v>
      </c>
      <c r="K46" s="36"/>
      <c r="L46" s="37" t="s">
        <v>552</v>
      </c>
      <c r="M46" s="34"/>
      <c r="N46" s="34"/>
      <c r="O46" s="34"/>
      <c r="P46" s="34"/>
      <c r="Q46" s="56" t="str">
        <f>VLOOKUP(B46,[2]K63CA3!$B$7:$K$29,8,0)</f>
        <v>3.70</v>
      </c>
    </row>
    <row r="47" spans="1:18" s="56" customFormat="1" x14ac:dyDescent="0.25">
      <c r="A47" s="32">
        <v>35</v>
      </c>
      <c r="B47" s="82">
        <v>18020793</v>
      </c>
      <c r="C47" s="82" t="s">
        <v>192</v>
      </c>
      <c r="D47" s="85">
        <v>36613</v>
      </c>
      <c r="E47" s="33">
        <v>90</v>
      </c>
      <c r="F47" s="33">
        <v>90</v>
      </c>
      <c r="G47" s="33">
        <v>90</v>
      </c>
      <c r="H47" s="34" t="str">
        <f t="shared" si="0"/>
        <v>Xuất sắc</v>
      </c>
      <c r="I47" s="33">
        <v>90</v>
      </c>
      <c r="J47" s="35" t="str">
        <f t="shared" si="1"/>
        <v>Xuất sắc</v>
      </c>
      <c r="K47" s="36"/>
      <c r="L47" s="37"/>
      <c r="M47" s="34"/>
      <c r="N47" s="34"/>
      <c r="O47" s="34"/>
      <c r="P47" s="34"/>
      <c r="Q47" s="56" t="e">
        <f>VLOOKUP(B47,[2]K63CA3!$B$7:$K$29,8,0)</f>
        <v>#N/A</v>
      </c>
    </row>
    <row r="48" spans="1:18" s="56" customFormat="1" x14ac:dyDescent="0.25">
      <c r="A48" s="32">
        <v>36</v>
      </c>
      <c r="B48" s="82">
        <v>18020780</v>
      </c>
      <c r="C48" s="82" t="s">
        <v>193</v>
      </c>
      <c r="D48" s="85">
        <v>36872</v>
      </c>
      <c r="E48" s="33">
        <v>100</v>
      </c>
      <c r="F48" s="33">
        <v>100</v>
      </c>
      <c r="G48" s="33">
        <v>90</v>
      </c>
      <c r="H48" s="34" t="str">
        <f t="shared" si="0"/>
        <v>Xuất sắc</v>
      </c>
      <c r="I48" s="33">
        <v>90</v>
      </c>
      <c r="J48" s="35" t="str">
        <f t="shared" si="1"/>
        <v>Xuất sắc</v>
      </c>
      <c r="K48" s="36"/>
      <c r="L48" s="37" t="s">
        <v>550</v>
      </c>
      <c r="M48" s="34"/>
      <c r="N48" s="34"/>
      <c r="O48" s="34"/>
      <c r="P48" s="34"/>
      <c r="Q48" s="56" t="e">
        <f>VLOOKUP(B48,[2]K63CA3!$B$7:$K$29,8,0)</f>
        <v>#N/A</v>
      </c>
      <c r="R48" s="56" t="s">
        <v>551</v>
      </c>
    </row>
    <row r="49" spans="1:17" s="56" customFormat="1" x14ac:dyDescent="0.25">
      <c r="A49" s="32">
        <v>37</v>
      </c>
      <c r="B49" s="82">
        <v>18020889</v>
      </c>
      <c r="C49" s="82" t="s">
        <v>194</v>
      </c>
      <c r="D49" s="85">
        <v>36872</v>
      </c>
      <c r="E49" s="33">
        <v>90</v>
      </c>
      <c r="F49" s="33">
        <v>90</v>
      </c>
      <c r="G49" s="33">
        <v>90</v>
      </c>
      <c r="H49" s="34" t="str">
        <f t="shared" si="0"/>
        <v>Xuất sắc</v>
      </c>
      <c r="I49" s="33">
        <v>90</v>
      </c>
      <c r="J49" s="35" t="str">
        <f t="shared" si="1"/>
        <v>Xuất sắc</v>
      </c>
      <c r="K49" s="36"/>
      <c r="L49" s="37"/>
      <c r="M49" s="34"/>
      <c r="N49" s="34"/>
      <c r="O49" s="34"/>
      <c r="P49" s="34"/>
      <c r="Q49" s="56" t="str">
        <f>VLOOKUP(B49,[2]K63CA3!$B$7:$K$29,8,0)</f>
        <v>4.00</v>
      </c>
    </row>
    <row r="50" spans="1:17" s="56" customFormat="1" x14ac:dyDescent="0.25">
      <c r="A50" s="33">
        <v>38</v>
      </c>
      <c r="B50" s="82">
        <v>18020918</v>
      </c>
      <c r="C50" s="82" t="s">
        <v>195</v>
      </c>
      <c r="D50" s="85">
        <v>36886</v>
      </c>
      <c r="E50" s="33">
        <v>90</v>
      </c>
      <c r="F50" s="33">
        <v>90</v>
      </c>
      <c r="G50" s="33">
        <v>90</v>
      </c>
      <c r="H50" s="34" t="str">
        <f t="shared" si="0"/>
        <v>Xuất sắc</v>
      </c>
      <c r="I50" s="33">
        <v>90</v>
      </c>
      <c r="J50" s="35" t="str">
        <f t="shared" si="1"/>
        <v>Xuất sắc</v>
      </c>
      <c r="K50" s="36"/>
      <c r="L50" s="37"/>
      <c r="M50" s="34"/>
      <c r="N50" s="34"/>
      <c r="O50" s="34"/>
      <c r="P50" s="34"/>
      <c r="Q50" s="56" t="str">
        <f>VLOOKUP(B50,[2]K63CA3!$B$7:$K$29,8,0)</f>
        <v>4.00</v>
      </c>
    </row>
    <row r="51" spans="1:17" s="56" customFormat="1" x14ac:dyDescent="0.25">
      <c r="A51" s="32">
        <v>39</v>
      </c>
      <c r="B51" s="82">
        <v>18020940</v>
      </c>
      <c r="C51" s="82" t="s">
        <v>196</v>
      </c>
      <c r="D51" s="85">
        <v>36757</v>
      </c>
      <c r="E51" s="33">
        <v>90</v>
      </c>
      <c r="F51" s="33">
        <v>90</v>
      </c>
      <c r="G51" s="33">
        <v>90</v>
      </c>
      <c r="H51" s="34" t="str">
        <f t="shared" si="0"/>
        <v>Xuất sắc</v>
      </c>
      <c r="I51" s="33">
        <v>90</v>
      </c>
      <c r="J51" s="35" t="str">
        <f t="shared" si="1"/>
        <v>Xuất sắc</v>
      </c>
      <c r="K51" s="36"/>
      <c r="L51" s="37"/>
      <c r="M51" s="34"/>
      <c r="N51" s="34"/>
      <c r="O51" s="34"/>
      <c r="P51" s="34"/>
      <c r="Q51" s="56" t="str">
        <f>VLOOKUP(B51,[2]K63CA3!$B$7:$K$29,8,0)</f>
        <v>3.50</v>
      </c>
    </row>
    <row r="52" spans="1:17" s="56" customFormat="1" x14ac:dyDescent="0.25">
      <c r="A52" s="32">
        <v>40</v>
      </c>
      <c r="B52" s="82">
        <v>18020981</v>
      </c>
      <c r="C52" s="82" t="s">
        <v>197</v>
      </c>
      <c r="D52" s="85">
        <v>36873</v>
      </c>
      <c r="E52" s="33">
        <v>90</v>
      </c>
      <c r="F52" s="33">
        <v>90</v>
      </c>
      <c r="G52" s="33">
        <v>90</v>
      </c>
      <c r="H52" s="34" t="str">
        <f t="shared" si="0"/>
        <v>Xuất sắc</v>
      </c>
      <c r="I52" s="33">
        <v>90</v>
      </c>
      <c r="J52" s="35" t="str">
        <f t="shared" si="1"/>
        <v>Xuất sắc</v>
      </c>
      <c r="K52" s="33"/>
      <c r="L52" s="43"/>
      <c r="M52" s="34"/>
      <c r="N52" s="34"/>
      <c r="O52" s="34"/>
      <c r="P52" s="34"/>
      <c r="Q52" s="56" t="str">
        <f>VLOOKUP(B52,[2]K63CA3!$B$7:$K$29,8,0)</f>
        <v>4.00</v>
      </c>
    </row>
    <row r="53" spans="1:17" s="56" customFormat="1" x14ac:dyDescent="0.25">
      <c r="A53" s="32">
        <v>41</v>
      </c>
      <c r="B53" s="82">
        <v>18020992</v>
      </c>
      <c r="C53" s="82" t="s">
        <v>198</v>
      </c>
      <c r="D53" s="85">
        <v>36539</v>
      </c>
      <c r="E53" s="33">
        <v>80</v>
      </c>
      <c r="F53" s="33">
        <v>80</v>
      </c>
      <c r="G53" s="33">
        <v>80</v>
      </c>
      <c r="H53" s="34" t="str">
        <f t="shared" si="0"/>
        <v>Tốt</v>
      </c>
      <c r="I53" s="33">
        <v>80</v>
      </c>
      <c r="J53" s="35" t="str">
        <f t="shared" si="1"/>
        <v>Tốt</v>
      </c>
      <c r="K53" s="36"/>
      <c r="L53" s="37"/>
      <c r="M53" s="34"/>
      <c r="N53" s="34"/>
      <c r="O53" s="34"/>
      <c r="P53" s="34"/>
      <c r="Q53" s="56" t="e">
        <f>VLOOKUP(B53,[2]K63CA3!$B$7:$K$29,8,0)</f>
        <v>#N/A</v>
      </c>
    </row>
    <row r="54" spans="1:17" s="56" customFormat="1" x14ac:dyDescent="0.25">
      <c r="A54" s="33">
        <v>42</v>
      </c>
      <c r="B54" s="82">
        <v>18021017</v>
      </c>
      <c r="C54" s="82" t="s">
        <v>199</v>
      </c>
      <c r="D54" s="85">
        <v>36729</v>
      </c>
      <c r="E54" s="33">
        <v>90</v>
      </c>
      <c r="F54" s="33">
        <v>90</v>
      </c>
      <c r="G54" s="33">
        <v>90</v>
      </c>
      <c r="H54" s="34" t="str">
        <f t="shared" si="0"/>
        <v>Xuất sắc</v>
      </c>
      <c r="I54" s="33">
        <v>90</v>
      </c>
      <c r="J54" s="35" t="str">
        <f t="shared" si="1"/>
        <v>Xuất sắc</v>
      </c>
      <c r="K54" s="36"/>
      <c r="L54" s="37"/>
      <c r="M54" s="34"/>
      <c r="N54" s="34"/>
      <c r="O54" s="34"/>
      <c r="P54" s="34"/>
      <c r="Q54" s="56" t="str">
        <f>VLOOKUP(B54,[2]K63CA3!$B$7:$K$29,8,0)</f>
        <v>3.50</v>
      </c>
    </row>
    <row r="55" spans="1:17" s="56" customFormat="1" x14ac:dyDescent="0.25">
      <c r="A55" s="32">
        <v>43</v>
      </c>
      <c r="B55" s="82">
        <v>18021063</v>
      </c>
      <c r="C55" s="82" t="s">
        <v>200</v>
      </c>
      <c r="D55" s="85">
        <v>36875</v>
      </c>
      <c r="E55" s="33">
        <v>90</v>
      </c>
      <c r="F55" s="33">
        <v>90</v>
      </c>
      <c r="G55" s="33">
        <v>90</v>
      </c>
      <c r="H55" s="34" t="str">
        <f t="shared" si="0"/>
        <v>Xuất sắc</v>
      </c>
      <c r="I55" s="33">
        <v>90</v>
      </c>
      <c r="J55" s="35" t="str">
        <f t="shared" si="1"/>
        <v>Xuất sắc</v>
      </c>
      <c r="K55" s="36"/>
      <c r="L55" s="37"/>
      <c r="M55" s="34"/>
      <c r="N55" s="34"/>
      <c r="O55" s="34"/>
      <c r="P55" s="34"/>
      <c r="Q55" s="56" t="str">
        <f>VLOOKUP(B55,[2]K63CA3!$B$7:$K$29,8,0)</f>
        <v>4.00</v>
      </c>
    </row>
    <row r="56" spans="1:17" s="56" customFormat="1" x14ac:dyDescent="0.25">
      <c r="A56" s="32">
        <v>44</v>
      </c>
      <c r="B56" s="82">
        <v>18021078</v>
      </c>
      <c r="C56" s="82" t="s">
        <v>201</v>
      </c>
      <c r="D56" s="85">
        <v>36564</v>
      </c>
      <c r="E56" s="33">
        <v>90</v>
      </c>
      <c r="F56" s="33">
        <v>90</v>
      </c>
      <c r="G56" s="33">
        <v>90</v>
      </c>
      <c r="H56" s="34" t="str">
        <f t="shared" si="0"/>
        <v>Xuất sắc</v>
      </c>
      <c r="I56" s="33">
        <v>90</v>
      </c>
      <c r="J56" s="35" t="str">
        <f t="shared" si="1"/>
        <v>Xuất sắc</v>
      </c>
      <c r="K56" s="36"/>
      <c r="L56" s="37"/>
      <c r="M56" s="34"/>
      <c r="N56" s="34"/>
      <c r="O56" s="34"/>
      <c r="P56" s="34"/>
      <c r="Q56" s="56" t="str">
        <f>VLOOKUP(B56,[2]K63CA3!$B$7:$K$29,8,0)</f>
        <v>4.00</v>
      </c>
    </row>
    <row r="57" spans="1:17" s="56" customFormat="1" x14ac:dyDescent="0.25">
      <c r="A57" s="32">
        <v>45</v>
      </c>
      <c r="B57" s="82">
        <v>18021102</v>
      </c>
      <c r="C57" s="82" t="s">
        <v>202</v>
      </c>
      <c r="D57" s="85">
        <v>36817</v>
      </c>
      <c r="E57" s="33">
        <v>100</v>
      </c>
      <c r="F57" s="33">
        <v>100</v>
      </c>
      <c r="G57" s="33">
        <v>100</v>
      </c>
      <c r="H57" s="34" t="str">
        <f t="shared" si="0"/>
        <v>Xuất sắc</v>
      </c>
      <c r="I57" s="33">
        <v>100</v>
      </c>
      <c r="J57" s="35" t="str">
        <f t="shared" si="1"/>
        <v>Xuất sắc</v>
      </c>
      <c r="K57" s="36"/>
      <c r="L57" s="37"/>
      <c r="M57" s="34"/>
      <c r="N57" s="34"/>
      <c r="O57" s="34"/>
      <c r="P57" s="34"/>
      <c r="Q57" s="56" t="str">
        <f>VLOOKUP(B57,[2]K63CA3!$B$7:$K$29,8,0)</f>
        <v>4.00</v>
      </c>
    </row>
    <row r="58" spans="1:17" s="56" customFormat="1" x14ac:dyDescent="0.25">
      <c r="A58" s="33">
        <v>46</v>
      </c>
      <c r="B58" s="82">
        <v>18021113</v>
      </c>
      <c r="C58" s="82" t="s">
        <v>203</v>
      </c>
      <c r="D58" s="85">
        <v>36742</v>
      </c>
      <c r="E58" s="33">
        <v>90</v>
      </c>
      <c r="F58" s="33">
        <v>90</v>
      </c>
      <c r="G58" s="33">
        <v>90</v>
      </c>
      <c r="H58" s="34" t="str">
        <f t="shared" si="0"/>
        <v>Xuất sắc</v>
      </c>
      <c r="I58" s="33">
        <v>90</v>
      </c>
      <c r="J58" s="35" t="str">
        <f t="shared" si="1"/>
        <v>Xuất sắc</v>
      </c>
      <c r="K58" s="36"/>
      <c r="L58" s="37"/>
      <c r="M58" s="34"/>
      <c r="N58" s="34"/>
      <c r="O58" s="34"/>
      <c r="P58" s="34"/>
      <c r="Q58" s="56" t="str">
        <f>VLOOKUP(B58,[2]K63CA3!$B$7:$K$29,8,0)</f>
        <v>4.00</v>
      </c>
    </row>
    <row r="59" spans="1:17" s="56" customFormat="1" x14ac:dyDescent="0.25">
      <c r="A59" s="32">
        <v>47</v>
      </c>
      <c r="B59" s="82">
        <v>18021202</v>
      </c>
      <c r="C59" s="82" t="s">
        <v>204</v>
      </c>
      <c r="D59" s="85">
        <v>36847</v>
      </c>
      <c r="E59" s="33">
        <v>80</v>
      </c>
      <c r="F59" s="33">
        <v>80</v>
      </c>
      <c r="G59" s="33">
        <v>80</v>
      </c>
      <c r="H59" s="34" t="str">
        <f t="shared" si="0"/>
        <v>Tốt</v>
      </c>
      <c r="I59" s="33">
        <v>80</v>
      </c>
      <c r="J59" s="35" t="str">
        <f t="shared" si="1"/>
        <v>Tốt</v>
      </c>
      <c r="K59" s="36"/>
      <c r="L59" s="37"/>
      <c r="M59" s="34"/>
      <c r="N59" s="34"/>
      <c r="O59" s="34"/>
      <c r="P59" s="34"/>
      <c r="Q59" s="56" t="e">
        <f>VLOOKUP(B59,[2]K63CA3!$B$7:$K$29,8,0)</f>
        <v>#N/A</v>
      </c>
    </row>
    <row r="60" spans="1:17" s="56" customFormat="1" x14ac:dyDescent="0.25">
      <c r="A60" s="32">
        <v>48</v>
      </c>
      <c r="B60" s="82">
        <v>18021232</v>
      </c>
      <c r="C60" s="82" t="s">
        <v>205</v>
      </c>
      <c r="D60" s="85">
        <v>36698</v>
      </c>
      <c r="E60" s="33">
        <v>90</v>
      </c>
      <c r="F60" s="33">
        <v>90</v>
      </c>
      <c r="G60" s="33">
        <v>90</v>
      </c>
      <c r="H60" s="34" t="str">
        <f t="shared" si="0"/>
        <v>Xuất sắc</v>
      </c>
      <c r="I60" s="33">
        <v>90</v>
      </c>
      <c r="J60" s="35" t="str">
        <f t="shared" si="1"/>
        <v>Xuất sắc</v>
      </c>
      <c r="K60" s="36"/>
      <c r="L60" s="37"/>
      <c r="M60" s="34"/>
      <c r="N60" s="34"/>
      <c r="O60" s="34"/>
      <c r="P60" s="34"/>
      <c r="Q60" s="56" t="str">
        <f>VLOOKUP(B60,[2]K63CA3!$B$7:$K$29,8,0)</f>
        <v>4.00</v>
      </c>
    </row>
    <row r="61" spans="1:17" s="56" customFormat="1" x14ac:dyDescent="0.25">
      <c r="A61" s="32">
        <v>49</v>
      </c>
      <c r="B61" s="82">
        <v>18021254</v>
      </c>
      <c r="C61" s="82" t="s">
        <v>206</v>
      </c>
      <c r="D61" s="85">
        <v>36657</v>
      </c>
      <c r="E61" s="33">
        <v>80</v>
      </c>
      <c r="F61" s="33">
        <v>80</v>
      </c>
      <c r="G61" s="33">
        <v>80</v>
      </c>
      <c r="H61" s="34" t="str">
        <f t="shared" si="0"/>
        <v>Tốt</v>
      </c>
      <c r="I61" s="33">
        <v>80</v>
      </c>
      <c r="J61" s="35" t="str">
        <f t="shared" si="1"/>
        <v>Tốt</v>
      </c>
      <c r="K61" s="36"/>
      <c r="L61" s="37"/>
      <c r="M61" s="34"/>
      <c r="N61" s="34"/>
      <c r="O61" s="34"/>
      <c r="P61" s="34"/>
      <c r="Q61" s="56" t="e">
        <f>VLOOKUP(B61,[2]K63CA3!$B$7:$K$29,8,0)</f>
        <v>#N/A</v>
      </c>
    </row>
    <row r="62" spans="1:17" s="56" customFormat="1" x14ac:dyDescent="0.25">
      <c r="A62" s="33">
        <v>50</v>
      </c>
      <c r="B62" s="82">
        <v>18021286</v>
      </c>
      <c r="C62" s="82" t="s">
        <v>207</v>
      </c>
      <c r="D62" s="85">
        <v>36626</v>
      </c>
      <c r="E62" s="33">
        <v>82</v>
      </c>
      <c r="F62" s="33">
        <v>82</v>
      </c>
      <c r="G62" s="33">
        <v>82</v>
      </c>
      <c r="H62" s="34" t="str">
        <f t="shared" si="0"/>
        <v>Tốt</v>
      </c>
      <c r="I62" s="33">
        <v>82</v>
      </c>
      <c r="J62" s="35" t="str">
        <f t="shared" si="1"/>
        <v>Tốt</v>
      </c>
      <c r="K62" s="36"/>
      <c r="L62" s="37"/>
      <c r="M62" s="34"/>
      <c r="N62" s="34"/>
      <c r="O62" s="34"/>
      <c r="P62" s="34"/>
      <c r="Q62" s="56" t="e">
        <f>VLOOKUP(B62,[2]K63CA3!$B$7:$K$29,8,0)</f>
        <v>#N/A</v>
      </c>
    </row>
    <row r="63" spans="1:17" s="56" customFormat="1" x14ac:dyDescent="0.25">
      <c r="A63" s="32">
        <v>51</v>
      </c>
      <c r="B63" s="82">
        <v>18021350</v>
      </c>
      <c r="C63" s="82" t="s">
        <v>29</v>
      </c>
      <c r="D63" s="85">
        <v>36762</v>
      </c>
      <c r="E63" s="33">
        <v>80</v>
      </c>
      <c r="F63" s="33">
        <v>80</v>
      </c>
      <c r="G63" s="33">
        <v>90</v>
      </c>
      <c r="H63" s="34" t="str">
        <f t="shared" si="0"/>
        <v>Xuất sắc</v>
      </c>
      <c r="I63" s="33">
        <v>90</v>
      </c>
      <c r="J63" s="35" t="str">
        <f t="shared" si="1"/>
        <v>Xuất sắc</v>
      </c>
      <c r="K63" s="36"/>
      <c r="L63" s="37" t="s">
        <v>552</v>
      </c>
      <c r="M63" s="34"/>
      <c r="N63" s="34"/>
      <c r="O63" s="34"/>
      <c r="P63" s="34"/>
      <c r="Q63" s="56" t="str">
        <f>VLOOKUP(B63,[2]K63CA3!$B$7:$K$29,8,0)</f>
        <v>4.00</v>
      </c>
    </row>
    <row r="64" spans="1:17" s="56" customFormat="1" x14ac:dyDescent="0.25">
      <c r="A64" s="32">
        <v>52</v>
      </c>
      <c r="B64" s="82">
        <v>18021352</v>
      </c>
      <c r="C64" s="82" t="s">
        <v>208</v>
      </c>
      <c r="D64" s="85">
        <v>36635</v>
      </c>
      <c r="E64" s="33">
        <v>80</v>
      </c>
      <c r="F64" s="33">
        <v>80</v>
      </c>
      <c r="G64" s="33">
        <v>80</v>
      </c>
      <c r="H64" s="34" t="str">
        <f t="shared" si="0"/>
        <v>Tốt</v>
      </c>
      <c r="I64" s="33">
        <v>80</v>
      </c>
      <c r="J64" s="35" t="str">
        <f t="shared" si="1"/>
        <v>Tốt</v>
      </c>
      <c r="K64" s="36"/>
      <c r="L64" s="37"/>
      <c r="M64" s="34"/>
      <c r="N64" s="34"/>
      <c r="O64" s="34"/>
      <c r="P64" s="34"/>
      <c r="Q64" s="56" t="e">
        <f>VLOOKUP(B64,[2]K63CA3!$B$7:$K$29,8,0)</f>
        <v>#N/A</v>
      </c>
    </row>
    <row r="65" spans="1:17" s="56" customFormat="1" x14ac:dyDescent="0.25">
      <c r="A65" s="32">
        <v>53</v>
      </c>
      <c r="B65" s="82">
        <v>18021371</v>
      </c>
      <c r="C65" s="82" t="s">
        <v>209</v>
      </c>
      <c r="D65" s="85">
        <v>36876</v>
      </c>
      <c r="E65" s="33">
        <v>80</v>
      </c>
      <c r="F65" s="33">
        <v>80</v>
      </c>
      <c r="G65" s="33">
        <v>80</v>
      </c>
      <c r="H65" s="34" t="str">
        <f t="shared" si="0"/>
        <v>Tốt</v>
      </c>
      <c r="I65" s="33">
        <v>80</v>
      </c>
      <c r="J65" s="35" t="str">
        <f t="shared" si="1"/>
        <v>Tốt</v>
      </c>
      <c r="K65" s="36"/>
      <c r="L65" s="37"/>
      <c r="M65" s="34"/>
      <c r="N65" s="34"/>
      <c r="O65" s="34"/>
      <c r="P65" s="34"/>
      <c r="Q65" s="56" t="e">
        <f>VLOOKUP(B65,[2]K63CA3!$B$7:$K$29,8,0)</f>
        <v>#N/A</v>
      </c>
    </row>
    <row r="67" spans="1:17" s="16" customFormat="1" x14ac:dyDescent="0.25">
      <c r="A67" s="38" t="s">
        <v>514</v>
      </c>
      <c r="D67" s="22"/>
      <c r="E67" s="17"/>
      <c r="F67" s="17"/>
      <c r="G67" s="17"/>
      <c r="I67" s="17"/>
      <c r="J67" s="17"/>
      <c r="K67" s="23"/>
    </row>
  </sheetData>
  <mergeCells count="23">
    <mergeCell ref="A6:D6"/>
    <mergeCell ref="E6:H6"/>
    <mergeCell ref="A8:L8"/>
    <mergeCell ref="A9:L9"/>
    <mergeCell ref="A11:A12"/>
    <mergeCell ref="B11:B12"/>
    <mergeCell ref="C11:C12"/>
    <mergeCell ref="D11:D12"/>
    <mergeCell ref="E11:E12"/>
    <mergeCell ref="F11:F12"/>
    <mergeCell ref="A1:J1"/>
    <mergeCell ref="A2:J2"/>
    <mergeCell ref="A3:J3"/>
    <mergeCell ref="A4:J4"/>
    <mergeCell ref="A5:D5"/>
    <mergeCell ref="O11:O12"/>
    <mergeCell ref="P11:P12"/>
    <mergeCell ref="G11:H11"/>
    <mergeCell ref="I11:J11"/>
    <mergeCell ref="K11:K12"/>
    <mergeCell ref="L11:L12"/>
    <mergeCell ref="N11:N12"/>
    <mergeCell ref="M11:M12"/>
  </mergeCells>
  <pageMargins left="0.28000000000000003" right="0.4" top="0.33" bottom="0.26" header="0.18" footer="0.17"/>
  <pageSetup paperSize="9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9"/>
  <sheetViews>
    <sheetView topLeftCell="A29" workbookViewId="0">
      <selection activeCell="A14" sqref="A14:XFD57"/>
    </sheetView>
  </sheetViews>
  <sheetFormatPr defaultColWidth="9.125" defaultRowHeight="15" x14ac:dyDescent="0.25"/>
  <cols>
    <col min="1" max="1" width="4.875" style="45" bestFit="1" customWidth="1"/>
    <col min="2" max="2" width="10.125" style="44" bestFit="1" customWidth="1"/>
    <col min="3" max="3" width="20.625" style="44" bestFit="1" customWidth="1"/>
    <col min="4" max="4" width="11.375" style="53" bestFit="1" customWidth="1"/>
    <col min="5" max="5" width="9.25" style="45" customWidth="1"/>
    <col min="6" max="6" width="9.625" style="45" customWidth="1"/>
    <col min="7" max="7" width="6.875" style="45" customWidth="1"/>
    <col min="8" max="8" width="10.75" style="44" customWidth="1"/>
    <col min="9" max="9" width="7.75" style="45" customWidth="1"/>
    <col min="10" max="10" width="10.375" style="45" customWidth="1"/>
    <col min="11" max="11" width="9" style="50" hidden="1" customWidth="1"/>
    <col min="12" max="12" width="26.375" style="51" hidden="1" customWidth="1"/>
    <col min="13" max="13" width="10.75" style="44" hidden="1" customWidth="1"/>
    <col min="14" max="14" width="14.875" style="44" hidden="1" customWidth="1"/>
    <col min="15" max="17" width="9.125" style="44" hidden="1" customWidth="1"/>
    <col min="18" max="16384" width="9.125" style="44"/>
  </cols>
  <sheetData>
    <row r="1" spans="1:17" hidden="1" x14ac:dyDescent="0.25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45"/>
      <c r="L1" s="44"/>
    </row>
    <row r="2" spans="1:17" hidden="1" x14ac:dyDescent="0.25">
      <c r="A2" s="124" t="s">
        <v>488</v>
      </c>
      <c r="B2" s="124"/>
      <c r="C2" s="124"/>
      <c r="D2" s="124"/>
      <c r="E2" s="124"/>
      <c r="F2" s="124"/>
      <c r="G2" s="124"/>
      <c r="H2" s="124"/>
      <c r="I2" s="124"/>
      <c r="J2" s="124"/>
      <c r="K2" s="45"/>
      <c r="L2" s="44"/>
    </row>
    <row r="3" spans="1:17" hidden="1" x14ac:dyDescent="0.25">
      <c r="A3" s="124" t="s">
        <v>512</v>
      </c>
      <c r="B3" s="124"/>
      <c r="C3" s="124"/>
      <c r="D3" s="124"/>
      <c r="E3" s="124"/>
      <c r="F3" s="124"/>
      <c r="G3" s="124"/>
      <c r="H3" s="124"/>
      <c r="I3" s="124"/>
      <c r="J3" s="124"/>
      <c r="K3" s="45"/>
      <c r="L3" s="44"/>
    </row>
    <row r="4" spans="1:17" hidden="1" x14ac:dyDescent="0.25">
      <c r="A4" s="125" t="s">
        <v>481</v>
      </c>
      <c r="B4" s="125"/>
      <c r="C4" s="125"/>
      <c r="D4" s="125"/>
      <c r="E4" s="125"/>
      <c r="F4" s="125"/>
      <c r="G4" s="125"/>
      <c r="H4" s="125"/>
      <c r="I4" s="125"/>
      <c r="J4" s="125"/>
      <c r="K4" s="45"/>
      <c r="L4" s="44"/>
    </row>
    <row r="5" spans="1:17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45"/>
      <c r="L5" s="44"/>
    </row>
    <row r="6" spans="1:17" x14ac:dyDescent="0.25">
      <c r="A6" s="127" t="s">
        <v>8</v>
      </c>
      <c r="B6" s="127"/>
      <c r="C6" s="127"/>
      <c r="D6" s="127"/>
    </row>
    <row r="7" spans="1:17" x14ac:dyDescent="0.25">
      <c r="A7" s="128" t="s">
        <v>4</v>
      </c>
      <c r="B7" s="128"/>
      <c r="C7" s="128"/>
      <c r="D7" s="128"/>
      <c r="E7" s="129"/>
      <c r="F7" s="129"/>
      <c r="G7" s="129"/>
      <c r="H7" s="129"/>
      <c r="I7" s="79"/>
      <c r="J7" s="79"/>
      <c r="K7" s="52"/>
    </row>
    <row r="8" spans="1:17" x14ac:dyDescent="0.25">
      <c r="A8" s="79"/>
      <c r="G8" s="54"/>
    </row>
    <row r="9" spans="1:17" x14ac:dyDescent="0.25">
      <c r="A9" s="129" t="s">
        <v>487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7" s="24" customFormat="1" x14ac:dyDescent="0.2">
      <c r="A10" s="117" t="s">
        <v>522</v>
      </c>
      <c r="B10" s="117"/>
      <c r="C10" s="117"/>
      <c r="D10" s="117"/>
      <c r="E10" s="117"/>
      <c r="F10" s="117"/>
      <c r="G10" s="117"/>
      <c r="H10" s="117"/>
      <c r="I10" s="119"/>
      <c r="J10" s="119"/>
      <c r="K10" s="119"/>
      <c r="L10" s="119"/>
    </row>
    <row r="11" spans="1:17" s="24" customFormat="1" x14ac:dyDescent="0.2">
      <c r="A11" s="23"/>
      <c r="B11" s="23"/>
      <c r="D11" s="70"/>
      <c r="E11" s="23"/>
      <c r="F11" s="23"/>
      <c r="G11" s="23"/>
      <c r="I11" s="23"/>
      <c r="J11" s="23"/>
      <c r="K11" s="23"/>
      <c r="L11" s="65"/>
    </row>
    <row r="12" spans="1:17" s="24" customFormat="1" ht="28.5" customHeight="1" x14ac:dyDescent="0.2">
      <c r="A12" s="116" t="s">
        <v>0</v>
      </c>
      <c r="B12" s="116" t="s">
        <v>1</v>
      </c>
      <c r="C12" s="116" t="s">
        <v>2</v>
      </c>
      <c r="D12" s="121" t="s">
        <v>3</v>
      </c>
      <c r="E12" s="116" t="s">
        <v>22</v>
      </c>
      <c r="F12" s="116" t="s">
        <v>24</v>
      </c>
      <c r="G12" s="116" t="s">
        <v>546</v>
      </c>
      <c r="H12" s="116"/>
      <c r="I12" s="116" t="s">
        <v>547</v>
      </c>
      <c r="J12" s="116"/>
      <c r="K12" s="116" t="s">
        <v>71</v>
      </c>
      <c r="L12" s="116" t="s">
        <v>73</v>
      </c>
      <c r="M12" s="116" t="s">
        <v>524</v>
      </c>
      <c r="N12" s="112" t="s">
        <v>543</v>
      </c>
      <c r="O12" s="112" t="s">
        <v>544</v>
      </c>
      <c r="P12" s="112" t="s">
        <v>545</v>
      </c>
    </row>
    <row r="13" spans="1:17" s="24" customFormat="1" ht="29.25" customHeight="1" x14ac:dyDescent="0.2">
      <c r="A13" s="116"/>
      <c r="B13" s="116"/>
      <c r="C13" s="116"/>
      <c r="D13" s="121"/>
      <c r="E13" s="116"/>
      <c r="F13" s="116"/>
      <c r="G13" s="100" t="s">
        <v>23</v>
      </c>
      <c r="H13" s="100" t="s">
        <v>7</v>
      </c>
      <c r="I13" s="100" t="s">
        <v>23</v>
      </c>
      <c r="J13" s="100" t="s">
        <v>7</v>
      </c>
      <c r="K13" s="116"/>
      <c r="L13" s="116"/>
      <c r="M13" s="116"/>
      <c r="N13" s="112"/>
      <c r="O13" s="112"/>
      <c r="P13" s="112"/>
    </row>
    <row r="14" spans="1:17" s="56" customFormat="1" x14ac:dyDescent="0.25">
      <c r="A14" s="32">
        <v>1</v>
      </c>
      <c r="B14" s="82">
        <v>18020105</v>
      </c>
      <c r="C14" s="82" t="s">
        <v>210</v>
      </c>
      <c r="D14" s="85">
        <v>36878</v>
      </c>
      <c r="E14" s="33">
        <v>85</v>
      </c>
      <c r="F14" s="33">
        <v>85</v>
      </c>
      <c r="G14" s="33">
        <v>85</v>
      </c>
      <c r="H14" s="34" t="str">
        <f>IF(G14&gt;=90,"Xuất sắc",IF(G14&gt;=80,"Tốt", IF(G14&gt;=65,"Khá",IF(G14&gt;=50,"Trung bình", IF(G14&gt;=35, "Yếu", "Kém")))))</f>
        <v>Tốt</v>
      </c>
      <c r="I14" s="33">
        <v>85</v>
      </c>
      <c r="J14" s="35" t="str">
        <f>IF(I14&gt;=90,"Xuất sắc",IF(I14&gt;=80,"Tốt", IF(I14&gt;=65,"Khá",IF(I14&gt;=50,"Trung bình", IF(I14&gt;=35, "Yếu", "Kém")))))</f>
        <v>Tốt</v>
      </c>
      <c r="K14" s="36"/>
      <c r="L14" s="37"/>
      <c r="M14" s="34"/>
      <c r="N14" s="34"/>
      <c r="O14" s="34"/>
      <c r="P14" s="34"/>
      <c r="Q14" s="56" t="e">
        <f>VLOOKUP(B14,[3]K63CB!$B$7:$K$13,10,0)</f>
        <v>#N/A</v>
      </c>
    </row>
    <row r="15" spans="1:17" x14ac:dyDescent="0.25">
      <c r="A15" s="32">
        <v>2</v>
      </c>
      <c r="B15" s="82">
        <v>18020120</v>
      </c>
      <c r="C15" s="82" t="s">
        <v>211</v>
      </c>
      <c r="D15" s="85">
        <v>36528</v>
      </c>
      <c r="E15" s="33">
        <v>80</v>
      </c>
      <c r="F15" s="33">
        <v>80</v>
      </c>
      <c r="G15" s="33">
        <v>80</v>
      </c>
      <c r="H15" s="34" t="str">
        <f>IF(G15&gt;=90,"Xuất sắc",IF(G15&gt;=80,"Tốt", IF(G15&gt;=65,"Khá",IF(G15&gt;=50,"Trung bình", IF(G15&gt;=35, "Yếu", "Kém")))))</f>
        <v>Tốt</v>
      </c>
      <c r="I15" s="33">
        <v>80</v>
      </c>
      <c r="J15" s="35" t="str">
        <f>IF(I15&gt;=90,"Xuất sắc",IF(I15&gt;=80,"Tốt", IF(I15&gt;=65,"Khá",IF(I15&gt;=50,"Trung bình", IF(I15&gt;=35, "Yếu", "Kém")))))</f>
        <v>Tốt</v>
      </c>
      <c r="K15" s="32"/>
      <c r="L15" s="43"/>
      <c r="M15" s="34"/>
      <c r="N15" s="86"/>
      <c r="O15" s="86"/>
      <c r="P15" s="86"/>
      <c r="Q15" s="56" t="e">
        <f>VLOOKUP(B15,[3]K63CB!$B$7:$K$13,10,0)</f>
        <v>#N/A</v>
      </c>
    </row>
    <row r="16" spans="1:17" s="56" customFormat="1" x14ac:dyDescent="0.25">
      <c r="A16" s="32">
        <v>3</v>
      </c>
      <c r="B16" s="82">
        <v>18020153</v>
      </c>
      <c r="C16" s="82" t="s">
        <v>54</v>
      </c>
      <c r="D16" s="85">
        <v>36807</v>
      </c>
      <c r="E16" s="33">
        <v>90</v>
      </c>
      <c r="F16" s="33">
        <v>90</v>
      </c>
      <c r="G16" s="33">
        <v>90</v>
      </c>
      <c r="H16" s="34" t="str">
        <f t="shared" ref="H16:H57" si="0">IF(G16&gt;=90,"Xuất sắc",IF(G16&gt;=80,"Tốt", IF(G16&gt;=65,"Khá",IF(G16&gt;=50,"Trung bình", IF(G16&gt;=35, "Yếu", "Kém")))))</f>
        <v>Xuất sắc</v>
      </c>
      <c r="I16" s="33">
        <v>90</v>
      </c>
      <c r="J16" s="35" t="str">
        <f t="shared" ref="J16:J57" si="1">IF(I16&gt;=90,"Xuất sắc",IF(I16&gt;=80,"Tốt", IF(I16&gt;=65,"Khá",IF(I16&gt;=50,"Trung bình", IF(I16&gt;=35, "Yếu", "Kém")))))</f>
        <v>Xuất sắc</v>
      </c>
      <c r="K16" s="36"/>
      <c r="L16" s="37"/>
      <c r="M16" s="34"/>
      <c r="N16" s="34"/>
      <c r="O16" s="34"/>
      <c r="P16" s="34"/>
      <c r="Q16" s="56" t="str">
        <f>VLOOKUP(B16,[3]K63CB!$B$7:$K$13,10,0)</f>
        <v>3.50</v>
      </c>
    </row>
    <row r="17" spans="1:17" s="56" customFormat="1" x14ac:dyDescent="0.25">
      <c r="A17" s="32">
        <v>4</v>
      </c>
      <c r="B17" s="82">
        <v>18020187</v>
      </c>
      <c r="C17" s="82" t="s">
        <v>212</v>
      </c>
      <c r="D17" s="85">
        <v>36646</v>
      </c>
      <c r="E17" s="33">
        <v>82</v>
      </c>
      <c r="F17" s="33">
        <v>82</v>
      </c>
      <c r="G17" s="33">
        <v>82</v>
      </c>
      <c r="H17" s="34" t="str">
        <f t="shared" si="0"/>
        <v>Tốt</v>
      </c>
      <c r="I17" s="33">
        <v>82</v>
      </c>
      <c r="J17" s="35" t="str">
        <f t="shared" si="1"/>
        <v>Tốt</v>
      </c>
      <c r="K17" s="36"/>
      <c r="L17" s="37"/>
      <c r="M17" s="34"/>
      <c r="N17" s="34"/>
      <c r="O17" s="34"/>
      <c r="P17" s="34"/>
      <c r="Q17" s="56" t="e">
        <f>VLOOKUP(B17,[3]K63CB!$B$7:$K$13,10,0)</f>
        <v>#N/A</v>
      </c>
    </row>
    <row r="18" spans="1:17" s="56" customFormat="1" x14ac:dyDescent="0.25">
      <c r="A18" s="32">
        <v>5</v>
      </c>
      <c r="B18" s="82">
        <v>18020197</v>
      </c>
      <c r="C18" s="82" t="s">
        <v>213</v>
      </c>
      <c r="D18" s="85">
        <v>36558</v>
      </c>
      <c r="E18" s="33">
        <v>80</v>
      </c>
      <c r="F18" s="33">
        <v>80</v>
      </c>
      <c r="G18" s="33">
        <v>80</v>
      </c>
      <c r="H18" s="34" t="str">
        <f t="shared" si="0"/>
        <v>Tốt</v>
      </c>
      <c r="I18" s="33">
        <v>80</v>
      </c>
      <c r="J18" s="35" t="str">
        <f t="shared" si="1"/>
        <v>Tốt</v>
      </c>
      <c r="K18" s="36"/>
      <c r="L18" s="37"/>
      <c r="M18" s="34"/>
      <c r="N18" s="34"/>
      <c r="O18" s="34"/>
      <c r="P18" s="34"/>
      <c r="Q18" s="56" t="e">
        <f>VLOOKUP(B18,[3]K63CB!$B$7:$K$13,10,0)</f>
        <v>#N/A</v>
      </c>
    </row>
    <row r="19" spans="1:17" s="56" customFormat="1" x14ac:dyDescent="0.25">
      <c r="A19" s="32">
        <v>6</v>
      </c>
      <c r="B19" s="82">
        <v>18020221</v>
      </c>
      <c r="C19" s="82" t="s">
        <v>214</v>
      </c>
      <c r="D19" s="85">
        <v>36752</v>
      </c>
      <c r="E19" s="33">
        <v>90</v>
      </c>
      <c r="F19" s="33">
        <v>90</v>
      </c>
      <c r="G19" s="33">
        <v>80</v>
      </c>
      <c r="H19" s="34" t="str">
        <f t="shared" si="0"/>
        <v>Tốt</v>
      </c>
      <c r="I19" s="33">
        <v>80</v>
      </c>
      <c r="J19" s="35" t="str">
        <f t="shared" si="1"/>
        <v>Tốt</v>
      </c>
      <c r="K19" s="36"/>
      <c r="L19" s="37" t="s">
        <v>560</v>
      </c>
      <c r="M19" s="34"/>
      <c r="N19" s="34"/>
      <c r="O19" s="34"/>
      <c r="P19" s="34"/>
      <c r="Q19" s="56" t="e">
        <f>VLOOKUP(B19,[3]K63CB!$B$7:$K$13,10,0)</f>
        <v>#N/A</v>
      </c>
    </row>
    <row r="20" spans="1:17" s="56" customFormat="1" x14ac:dyDescent="0.25">
      <c r="A20" s="32">
        <v>7</v>
      </c>
      <c r="B20" s="82">
        <v>18020234</v>
      </c>
      <c r="C20" s="82" t="s">
        <v>215</v>
      </c>
      <c r="D20" s="85">
        <v>36855</v>
      </c>
      <c r="E20" s="33">
        <v>80</v>
      </c>
      <c r="F20" s="33">
        <v>80</v>
      </c>
      <c r="G20" s="33">
        <v>80</v>
      </c>
      <c r="H20" s="34" t="str">
        <f t="shared" si="0"/>
        <v>Tốt</v>
      </c>
      <c r="I20" s="33">
        <v>80</v>
      </c>
      <c r="J20" s="35" t="str">
        <f t="shared" si="1"/>
        <v>Tốt</v>
      </c>
      <c r="K20" s="36"/>
      <c r="L20" s="37"/>
      <c r="M20" s="34"/>
      <c r="N20" s="34"/>
      <c r="O20" s="34"/>
      <c r="P20" s="34" t="s">
        <v>559</v>
      </c>
      <c r="Q20" s="56" t="e">
        <f>VLOOKUP(B20,[3]K63CB!$B$7:$K$13,10,0)</f>
        <v>#N/A</v>
      </c>
    </row>
    <row r="21" spans="1:17" s="56" customFormat="1" x14ac:dyDescent="0.25">
      <c r="A21" s="32">
        <v>8</v>
      </c>
      <c r="B21" s="82">
        <v>18020006</v>
      </c>
      <c r="C21" s="82" t="s">
        <v>217</v>
      </c>
      <c r="D21" s="85">
        <v>36861</v>
      </c>
      <c r="E21" s="33">
        <v>80</v>
      </c>
      <c r="F21" s="33">
        <v>80</v>
      </c>
      <c r="G21" s="33">
        <v>80</v>
      </c>
      <c r="H21" s="34" t="str">
        <f t="shared" si="0"/>
        <v>Tốt</v>
      </c>
      <c r="I21" s="33">
        <v>80</v>
      </c>
      <c r="J21" s="35" t="str">
        <f t="shared" si="1"/>
        <v>Tốt</v>
      </c>
      <c r="K21" s="36"/>
      <c r="L21" s="37" t="s">
        <v>562</v>
      </c>
      <c r="M21" s="34"/>
      <c r="N21" s="34"/>
      <c r="O21" s="34"/>
      <c r="P21" s="34"/>
      <c r="Q21" s="56" t="e">
        <f>VLOOKUP(B21,[3]K63CB!$B$7:$K$13,10,0)</f>
        <v>#N/A</v>
      </c>
    </row>
    <row r="22" spans="1:17" s="56" customFormat="1" x14ac:dyDescent="0.25">
      <c r="A22" s="32">
        <v>9</v>
      </c>
      <c r="B22" s="82">
        <v>18020359</v>
      </c>
      <c r="C22" s="82" t="s">
        <v>218</v>
      </c>
      <c r="D22" s="85">
        <v>36828</v>
      </c>
      <c r="E22" s="33">
        <v>90</v>
      </c>
      <c r="F22" s="33">
        <v>90</v>
      </c>
      <c r="G22" s="33">
        <v>90</v>
      </c>
      <c r="H22" s="34" t="str">
        <f t="shared" si="0"/>
        <v>Xuất sắc</v>
      </c>
      <c r="I22" s="33">
        <v>90</v>
      </c>
      <c r="J22" s="35" t="str">
        <f t="shared" si="1"/>
        <v>Xuất sắc</v>
      </c>
      <c r="K22" s="36"/>
      <c r="L22" s="37"/>
      <c r="M22" s="34"/>
      <c r="N22" s="34"/>
      <c r="O22" s="34"/>
      <c r="P22" s="34"/>
      <c r="Q22" s="56" t="e">
        <f>VLOOKUP(B22,[3]K63CB!$B$7:$K$13,10,0)</f>
        <v>#N/A</v>
      </c>
    </row>
    <row r="23" spans="1:17" s="56" customFormat="1" x14ac:dyDescent="0.25">
      <c r="A23" s="32">
        <v>10</v>
      </c>
      <c r="B23" s="82">
        <v>18020364</v>
      </c>
      <c r="C23" s="82" t="s">
        <v>65</v>
      </c>
      <c r="D23" s="85">
        <v>36791</v>
      </c>
      <c r="E23" s="33">
        <v>90</v>
      </c>
      <c r="F23" s="33">
        <v>90</v>
      </c>
      <c r="G23" s="33">
        <v>80</v>
      </c>
      <c r="H23" s="34" t="str">
        <f t="shared" si="0"/>
        <v>Tốt</v>
      </c>
      <c r="I23" s="33">
        <v>80</v>
      </c>
      <c r="J23" s="35" t="str">
        <f t="shared" si="1"/>
        <v>Tốt</v>
      </c>
      <c r="K23" s="33"/>
      <c r="L23" s="37" t="s">
        <v>560</v>
      </c>
      <c r="M23" s="34"/>
      <c r="N23" s="34"/>
      <c r="O23" s="34"/>
      <c r="P23" s="34"/>
      <c r="Q23" s="56" t="e">
        <f>VLOOKUP(B23,[3]K63CB!$B$7:$K$13,10,0)</f>
        <v>#N/A</v>
      </c>
    </row>
    <row r="24" spans="1:17" s="56" customFormat="1" x14ac:dyDescent="0.25">
      <c r="A24" s="32">
        <v>11</v>
      </c>
      <c r="B24" s="82">
        <v>18020369</v>
      </c>
      <c r="C24" s="82" t="s">
        <v>219</v>
      </c>
      <c r="D24" s="85">
        <v>36578</v>
      </c>
      <c r="E24" s="33">
        <v>0</v>
      </c>
      <c r="F24" s="33">
        <v>0</v>
      </c>
      <c r="G24" s="33">
        <v>0</v>
      </c>
      <c r="H24" s="34" t="str">
        <f t="shared" si="0"/>
        <v>Kém</v>
      </c>
      <c r="I24" s="33">
        <v>0</v>
      </c>
      <c r="J24" s="35" t="str">
        <f t="shared" si="1"/>
        <v>Kém</v>
      </c>
      <c r="K24" s="33"/>
      <c r="L24" s="43"/>
      <c r="M24" s="34"/>
      <c r="N24" s="34"/>
      <c r="O24" s="34"/>
      <c r="P24" s="34"/>
      <c r="Q24" s="56" t="e">
        <f>VLOOKUP(B24,[3]K63CB!$B$7:$K$13,10,0)</f>
        <v>#N/A</v>
      </c>
    </row>
    <row r="25" spans="1:17" s="56" customFormat="1" x14ac:dyDescent="0.25">
      <c r="A25" s="32">
        <v>12</v>
      </c>
      <c r="B25" s="82">
        <v>18020263</v>
      </c>
      <c r="C25" s="82" t="s">
        <v>220</v>
      </c>
      <c r="D25" s="85">
        <v>36836</v>
      </c>
      <c r="E25" s="33">
        <v>90</v>
      </c>
      <c r="F25" s="33">
        <v>90</v>
      </c>
      <c r="G25" s="33">
        <v>90</v>
      </c>
      <c r="H25" s="34" t="str">
        <f t="shared" si="0"/>
        <v>Xuất sắc</v>
      </c>
      <c r="I25" s="33">
        <v>90</v>
      </c>
      <c r="J25" s="35" t="str">
        <f t="shared" si="1"/>
        <v>Xuất sắc</v>
      </c>
      <c r="K25" s="36"/>
      <c r="L25" s="37"/>
      <c r="M25" s="34"/>
      <c r="N25" s="34"/>
      <c r="O25" s="34"/>
      <c r="P25" s="34"/>
      <c r="Q25" s="56" t="str">
        <f>VLOOKUP(B25,[3]K63CB!$B$7:$K$13,10,0)</f>
        <v>4.00</v>
      </c>
    </row>
    <row r="26" spans="1:17" s="56" customFormat="1" x14ac:dyDescent="0.25">
      <c r="A26" s="32">
        <v>13</v>
      </c>
      <c r="B26" s="82">
        <v>18020291</v>
      </c>
      <c r="C26" s="82" t="s">
        <v>58</v>
      </c>
      <c r="D26" s="85">
        <v>36679</v>
      </c>
      <c r="E26" s="33">
        <v>90</v>
      </c>
      <c r="F26" s="33">
        <v>90</v>
      </c>
      <c r="G26" s="33">
        <v>90</v>
      </c>
      <c r="H26" s="34" t="str">
        <f t="shared" si="0"/>
        <v>Xuất sắc</v>
      </c>
      <c r="I26" s="33">
        <v>90</v>
      </c>
      <c r="J26" s="35" t="str">
        <f t="shared" si="1"/>
        <v>Xuất sắc</v>
      </c>
      <c r="K26" s="36"/>
      <c r="L26" s="37"/>
      <c r="M26" s="34"/>
      <c r="N26" s="34"/>
      <c r="O26" s="34"/>
      <c r="P26" s="34"/>
      <c r="Q26" s="56" t="str">
        <f>VLOOKUP(B26,[3]K63CB!$B$7:$K$13,10,0)</f>
        <v>4.00</v>
      </c>
    </row>
    <row r="27" spans="1:17" s="56" customFormat="1" x14ac:dyDescent="0.25">
      <c r="A27" s="32">
        <v>14</v>
      </c>
      <c r="B27" s="82">
        <v>18020331</v>
      </c>
      <c r="C27" s="82" t="s">
        <v>221</v>
      </c>
      <c r="D27" s="85">
        <v>36737</v>
      </c>
      <c r="E27" s="33">
        <v>90</v>
      </c>
      <c r="F27" s="33">
        <v>90</v>
      </c>
      <c r="G27" s="33">
        <v>90</v>
      </c>
      <c r="H27" s="34" t="str">
        <f t="shared" si="0"/>
        <v>Xuất sắc</v>
      </c>
      <c r="I27" s="33">
        <v>90</v>
      </c>
      <c r="J27" s="35" t="str">
        <f t="shared" si="1"/>
        <v>Xuất sắc</v>
      </c>
      <c r="K27" s="36"/>
      <c r="L27" s="37"/>
      <c r="M27" s="34"/>
      <c r="N27" s="34"/>
      <c r="O27" s="34"/>
      <c r="P27" s="34"/>
      <c r="Q27" s="56" t="e">
        <f>VLOOKUP(B27,[3]K63CB!$B$7:$K$13,10,0)</f>
        <v>#N/A</v>
      </c>
    </row>
    <row r="28" spans="1:17" s="56" customFormat="1" x14ac:dyDescent="0.25">
      <c r="A28" s="32">
        <v>15</v>
      </c>
      <c r="B28" s="82">
        <v>18020341</v>
      </c>
      <c r="C28" s="82" t="s">
        <v>222</v>
      </c>
      <c r="D28" s="85">
        <v>36805</v>
      </c>
      <c r="E28" s="33">
        <v>82</v>
      </c>
      <c r="F28" s="33">
        <v>82</v>
      </c>
      <c r="G28" s="33">
        <v>82</v>
      </c>
      <c r="H28" s="34" t="str">
        <f t="shared" si="0"/>
        <v>Tốt</v>
      </c>
      <c r="I28" s="33">
        <v>82</v>
      </c>
      <c r="J28" s="35" t="str">
        <f t="shared" si="1"/>
        <v>Tốt</v>
      </c>
      <c r="K28" s="36"/>
      <c r="L28" s="37"/>
      <c r="M28" s="34"/>
      <c r="N28" s="34"/>
      <c r="O28" s="34"/>
      <c r="P28" s="34"/>
      <c r="Q28" s="56" t="e">
        <f>VLOOKUP(B28,[3]K63CB!$B$7:$K$13,10,0)</f>
        <v>#N/A</v>
      </c>
    </row>
    <row r="29" spans="1:17" s="56" customFormat="1" x14ac:dyDescent="0.25">
      <c r="A29" s="32">
        <v>16</v>
      </c>
      <c r="B29" s="82">
        <v>18020432</v>
      </c>
      <c r="C29" s="82" t="s">
        <v>530</v>
      </c>
      <c r="D29" s="85">
        <v>36526</v>
      </c>
      <c r="E29" s="33">
        <v>90</v>
      </c>
      <c r="F29" s="33">
        <v>90</v>
      </c>
      <c r="G29" s="33">
        <v>80</v>
      </c>
      <c r="H29" s="34" t="str">
        <f t="shared" si="0"/>
        <v>Tốt</v>
      </c>
      <c r="I29" s="33">
        <v>80</v>
      </c>
      <c r="J29" s="35" t="str">
        <f t="shared" si="1"/>
        <v>Tốt</v>
      </c>
      <c r="K29" s="36"/>
      <c r="L29" s="37" t="s">
        <v>560</v>
      </c>
      <c r="M29" s="34"/>
      <c r="N29" s="34"/>
      <c r="O29" s="34"/>
      <c r="P29" s="34"/>
      <c r="Q29" s="56" t="e">
        <f>VLOOKUP(B29,[3]K63CB!$B$7:$K$13,10,0)</f>
        <v>#N/A</v>
      </c>
    </row>
    <row r="30" spans="1:17" s="56" customFormat="1" x14ac:dyDescent="0.25">
      <c r="A30" s="32">
        <v>17</v>
      </c>
      <c r="B30" s="82">
        <v>18020525</v>
      </c>
      <c r="C30" s="82" t="s">
        <v>223</v>
      </c>
      <c r="D30" s="85">
        <v>36818</v>
      </c>
      <c r="E30" s="33">
        <v>90</v>
      </c>
      <c r="F30" s="33">
        <v>90</v>
      </c>
      <c r="G30" s="33">
        <v>80</v>
      </c>
      <c r="H30" s="34" t="str">
        <f t="shared" si="0"/>
        <v>Tốt</v>
      </c>
      <c r="I30" s="33">
        <v>80</v>
      </c>
      <c r="J30" s="35" t="str">
        <f t="shared" si="1"/>
        <v>Tốt</v>
      </c>
      <c r="K30" s="33"/>
      <c r="L30" s="37" t="s">
        <v>560</v>
      </c>
      <c r="M30" s="34"/>
      <c r="N30" s="34"/>
      <c r="O30" s="34"/>
      <c r="P30" s="34"/>
      <c r="Q30" s="56" t="e">
        <f>VLOOKUP(B30,[3]K63CB!$B$7:$K$13,10,0)</f>
        <v>#N/A</v>
      </c>
    </row>
    <row r="31" spans="1:17" s="56" customFormat="1" x14ac:dyDescent="0.25">
      <c r="A31" s="32">
        <v>18</v>
      </c>
      <c r="B31" s="82">
        <v>18020645</v>
      </c>
      <c r="C31" s="82" t="s">
        <v>536</v>
      </c>
      <c r="D31" s="85">
        <v>36716</v>
      </c>
      <c r="E31" s="33">
        <v>90</v>
      </c>
      <c r="F31" s="33">
        <v>90</v>
      </c>
      <c r="G31" s="33">
        <v>80</v>
      </c>
      <c r="H31" s="34" t="str">
        <f t="shared" si="0"/>
        <v>Tốt</v>
      </c>
      <c r="I31" s="33">
        <v>80</v>
      </c>
      <c r="J31" s="35" t="str">
        <f t="shared" si="1"/>
        <v>Tốt</v>
      </c>
      <c r="K31" s="33"/>
      <c r="L31" s="37" t="s">
        <v>560</v>
      </c>
      <c r="M31" s="34"/>
      <c r="N31" s="34"/>
      <c r="O31" s="34"/>
      <c r="P31" s="34"/>
      <c r="Q31" s="56" t="e">
        <f>VLOOKUP(B31,[3]K63CB!$B$7:$K$13,10,0)</f>
        <v>#N/A</v>
      </c>
    </row>
    <row r="32" spans="1:17" s="56" customFormat="1" x14ac:dyDescent="0.25">
      <c r="A32" s="32">
        <v>19</v>
      </c>
      <c r="B32" s="82">
        <v>18020576</v>
      </c>
      <c r="C32" s="82" t="s">
        <v>531</v>
      </c>
      <c r="D32" s="85">
        <v>36813</v>
      </c>
      <c r="E32" s="33">
        <v>90</v>
      </c>
      <c r="F32" s="33">
        <v>90</v>
      </c>
      <c r="G32" s="33">
        <v>80</v>
      </c>
      <c r="H32" s="34" t="str">
        <f t="shared" si="0"/>
        <v>Tốt</v>
      </c>
      <c r="I32" s="33">
        <v>80</v>
      </c>
      <c r="J32" s="35" t="str">
        <f t="shared" si="1"/>
        <v>Tốt</v>
      </c>
      <c r="K32" s="33"/>
      <c r="L32" s="37" t="s">
        <v>560</v>
      </c>
      <c r="M32" s="34"/>
      <c r="N32" s="34"/>
      <c r="O32" s="34"/>
      <c r="P32" s="34"/>
      <c r="Q32" s="56" t="e">
        <f>VLOOKUP(B32,[3]K63CB!$B$7:$K$13,10,0)</f>
        <v>#N/A</v>
      </c>
    </row>
    <row r="33" spans="1:17" s="56" customFormat="1" x14ac:dyDescent="0.25">
      <c r="A33" s="32">
        <v>20</v>
      </c>
      <c r="B33" s="82">
        <v>18020669</v>
      </c>
      <c r="C33" s="82" t="s">
        <v>311</v>
      </c>
      <c r="D33" s="85">
        <v>36829</v>
      </c>
      <c r="E33" s="33">
        <v>80</v>
      </c>
      <c r="F33" s="33">
        <v>80</v>
      </c>
      <c r="G33" s="33">
        <v>80</v>
      </c>
      <c r="H33" s="34" t="str">
        <f t="shared" si="0"/>
        <v>Tốt</v>
      </c>
      <c r="I33" s="33">
        <v>80</v>
      </c>
      <c r="J33" s="35" t="str">
        <f t="shared" si="1"/>
        <v>Tốt</v>
      </c>
      <c r="K33" s="33"/>
      <c r="L33" s="43"/>
      <c r="M33" s="34"/>
      <c r="N33" s="34"/>
      <c r="O33" s="34"/>
      <c r="P33" s="34"/>
      <c r="Q33" s="56" t="e">
        <f>VLOOKUP(B33,[3]K63CB!$B$7:$K$13,10,0)</f>
        <v>#N/A</v>
      </c>
    </row>
    <row r="34" spans="1:17" s="56" customFormat="1" x14ac:dyDescent="0.25">
      <c r="A34" s="32">
        <v>21</v>
      </c>
      <c r="B34" s="82">
        <v>18020721</v>
      </c>
      <c r="C34" s="82" t="s">
        <v>225</v>
      </c>
      <c r="D34" s="85">
        <v>36551</v>
      </c>
      <c r="E34" s="33">
        <v>90</v>
      </c>
      <c r="F34" s="33">
        <v>90</v>
      </c>
      <c r="G34" s="33">
        <v>80</v>
      </c>
      <c r="H34" s="34" t="str">
        <f t="shared" si="0"/>
        <v>Tốt</v>
      </c>
      <c r="I34" s="33">
        <v>80</v>
      </c>
      <c r="J34" s="35" t="str">
        <f t="shared" si="1"/>
        <v>Tốt</v>
      </c>
      <c r="K34" s="36"/>
      <c r="L34" s="37" t="s">
        <v>560</v>
      </c>
      <c r="M34" s="34"/>
      <c r="N34" s="34"/>
      <c r="O34" s="34"/>
      <c r="P34" s="34"/>
      <c r="Q34" s="56" t="e">
        <f>VLOOKUP(B34,[3]K63CB!$B$7:$K$13,10,0)</f>
        <v>#N/A</v>
      </c>
    </row>
    <row r="35" spans="1:17" s="56" customFormat="1" x14ac:dyDescent="0.25">
      <c r="A35" s="32">
        <v>22</v>
      </c>
      <c r="B35" s="82">
        <v>18020732</v>
      </c>
      <c r="C35" s="82" t="s">
        <v>226</v>
      </c>
      <c r="D35" s="85">
        <v>36767</v>
      </c>
      <c r="E35" s="33">
        <v>90</v>
      </c>
      <c r="F35" s="33">
        <v>90</v>
      </c>
      <c r="G35" s="33">
        <v>90</v>
      </c>
      <c r="H35" s="34" t="str">
        <f t="shared" si="0"/>
        <v>Xuất sắc</v>
      </c>
      <c r="I35" s="33">
        <v>90</v>
      </c>
      <c r="J35" s="35" t="str">
        <f t="shared" si="1"/>
        <v>Xuất sắc</v>
      </c>
      <c r="K35" s="36"/>
      <c r="L35" s="37"/>
      <c r="M35" s="34"/>
      <c r="N35" s="34"/>
      <c r="O35" s="34"/>
      <c r="P35" s="34"/>
      <c r="Q35" s="56" t="str">
        <f>VLOOKUP(B35,[3]K63CB!$B$7:$K$13,10,0)</f>
        <v>3.70</v>
      </c>
    </row>
    <row r="36" spans="1:17" s="56" customFormat="1" x14ac:dyDescent="0.25">
      <c r="A36" s="32">
        <v>23</v>
      </c>
      <c r="B36" s="82">
        <v>18020742</v>
      </c>
      <c r="C36" s="82" t="s">
        <v>227</v>
      </c>
      <c r="D36" s="85">
        <v>36821</v>
      </c>
      <c r="E36" s="33">
        <v>80</v>
      </c>
      <c r="F36" s="33">
        <v>80</v>
      </c>
      <c r="G36" s="33">
        <v>80</v>
      </c>
      <c r="H36" s="34" t="str">
        <f t="shared" si="0"/>
        <v>Tốt</v>
      </c>
      <c r="I36" s="33">
        <v>80</v>
      </c>
      <c r="J36" s="35" t="str">
        <f t="shared" si="1"/>
        <v>Tốt</v>
      </c>
      <c r="K36" s="36"/>
      <c r="L36" s="37"/>
      <c r="M36" s="34"/>
      <c r="N36" s="34"/>
      <c r="O36" s="34"/>
      <c r="P36" s="34"/>
      <c r="Q36" s="56" t="e">
        <f>VLOOKUP(B36,[3]K63CB!$B$7:$K$13,10,0)</f>
        <v>#N/A</v>
      </c>
    </row>
    <row r="37" spans="1:17" s="56" customFormat="1" x14ac:dyDescent="0.25">
      <c r="A37" s="32">
        <v>24</v>
      </c>
      <c r="B37" s="82">
        <v>18020768</v>
      </c>
      <c r="C37" s="82" t="s">
        <v>228</v>
      </c>
      <c r="D37" s="85">
        <v>36580</v>
      </c>
      <c r="E37" s="33">
        <v>90</v>
      </c>
      <c r="F37" s="33">
        <v>90</v>
      </c>
      <c r="G37" s="33">
        <v>80</v>
      </c>
      <c r="H37" s="34" t="str">
        <f t="shared" si="0"/>
        <v>Tốt</v>
      </c>
      <c r="I37" s="33">
        <v>80</v>
      </c>
      <c r="J37" s="35" t="str">
        <f t="shared" si="1"/>
        <v>Tốt</v>
      </c>
      <c r="K37" s="36"/>
      <c r="L37" s="37" t="s">
        <v>560</v>
      </c>
      <c r="M37" s="34"/>
      <c r="N37" s="34"/>
      <c r="O37" s="34"/>
      <c r="P37" s="34"/>
      <c r="Q37" s="56" t="e">
        <f>VLOOKUP(B37,[3]K63CB!$B$7:$K$13,10,0)</f>
        <v>#N/A</v>
      </c>
    </row>
    <row r="38" spans="1:17" s="56" customFormat="1" x14ac:dyDescent="0.25">
      <c r="A38" s="32">
        <v>25</v>
      </c>
      <c r="B38" s="82">
        <v>18020823</v>
      </c>
      <c r="C38" s="82" t="s">
        <v>316</v>
      </c>
      <c r="D38" s="85">
        <v>36641</v>
      </c>
      <c r="E38" s="33">
        <v>80</v>
      </c>
      <c r="F38" s="33">
        <v>80</v>
      </c>
      <c r="G38" s="33">
        <v>80</v>
      </c>
      <c r="H38" s="34" t="str">
        <f t="shared" si="0"/>
        <v>Tốt</v>
      </c>
      <c r="I38" s="33">
        <v>80</v>
      </c>
      <c r="J38" s="35" t="str">
        <f t="shared" si="1"/>
        <v>Tốt</v>
      </c>
      <c r="K38" s="36"/>
      <c r="L38" s="37"/>
      <c r="M38" s="34"/>
      <c r="N38" s="34"/>
      <c r="O38" s="34"/>
      <c r="P38" s="34"/>
      <c r="Q38" s="56" t="e">
        <f>VLOOKUP(B38,[3]K63CB!$B$7:$K$13,10,0)</f>
        <v>#N/A</v>
      </c>
    </row>
    <row r="39" spans="1:17" s="56" customFormat="1" x14ac:dyDescent="0.25">
      <c r="A39" s="32">
        <v>26</v>
      </c>
      <c r="B39" s="82">
        <v>18020822</v>
      </c>
      <c r="C39" s="82" t="s">
        <v>229</v>
      </c>
      <c r="D39" s="85">
        <v>36787</v>
      </c>
      <c r="E39" s="33">
        <v>90</v>
      </c>
      <c r="F39" s="33">
        <v>90</v>
      </c>
      <c r="G39" s="33">
        <v>80</v>
      </c>
      <c r="H39" s="34" t="str">
        <f t="shared" si="0"/>
        <v>Tốt</v>
      </c>
      <c r="I39" s="33">
        <v>80</v>
      </c>
      <c r="J39" s="35" t="str">
        <f t="shared" si="1"/>
        <v>Tốt</v>
      </c>
      <c r="K39" s="33"/>
      <c r="L39" s="37" t="s">
        <v>560</v>
      </c>
      <c r="M39" s="34"/>
      <c r="N39" s="34"/>
      <c r="O39" s="34"/>
      <c r="P39" s="34"/>
      <c r="Q39" s="56" t="e">
        <f>VLOOKUP(B39,[3]K63CB!$B$7:$K$13,10,0)</f>
        <v>#N/A</v>
      </c>
    </row>
    <row r="40" spans="1:17" s="56" customFormat="1" x14ac:dyDescent="0.25">
      <c r="A40" s="32">
        <v>27</v>
      </c>
      <c r="B40" s="82">
        <v>18020784</v>
      </c>
      <c r="C40" s="82" t="s">
        <v>230</v>
      </c>
      <c r="D40" s="85">
        <v>36567</v>
      </c>
      <c r="E40" s="33">
        <v>82</v>
      </c>
      <c r="F40" s="33">
        <v>82</v>
      </c>
      <c r="G40" s="33">
        <v>82</v>
      </c>
      <c r="H40" s="34" t="str">
        <f t="shared" si="0"/>
        <v>Tốt</v>
      </c>
      <c r="I40" s="33">
        <v>82</v>
      </c>
      <c r="J40" s="35" t="str">
        <f t="shared" si="1"/>
        <v>Tốt</v>
      </c>
      <c r="K40" s="36"/>
      <c r="L40" s="37"/>
      <c r="M40" s="34"/>
      <c r="N40" s="34"/>
      <c r="O40" s="34"/>
      <c r="P40" s="34"/>
      <c r="Q40" s="56" t="e">
        <f>VLOOKUP(B40,[3]K63CB!$B$7:$K$13,10,0)</f>
        <v>#N/A</v>
      </c>
    </row>
    <row r="41" spans="1:17" s="56" customFormat="1" x14ac:dyDescent="0.25">
      <c r="A41" s="32">
        <v>28</v>
      </c>
      <c r="B41" s="82">
        <v>18020864</v>
      </c>
      <c r="C41" s="82" t="s">
        <v>231</v>
      </c>
      <c r="D41" s="85">
        <v>36541</v>
      </c>
      <c r="E41" s="33">
        <v>0</v>
      </c>
      <c r="F41" s="33">
        <v>0</v>
      </c>
      <c r="G41" s="33">
        <v>0</v>
      </c>
      <c r="H41" s="34" t="str">
        <f t="shared" si="0"/>
        <v>Kém</v>
      </c>
      <c r="I41" s="33">
        <v>0</v>
      </c>
      <c r="J41" s="35" t="str">
        <f t="shared" si="1"/>
        <v>Kém</v>
      </c>
      <c r="K41" s="36"/>
      <c r="L41" s="37"/>
      <c r="M41" s="34"/>
      <c r="N41" s="34"/>
      <c r="O41" s="34"/>
      <c r="P41" s="34"/>
      <c r="Q41" s="56" t="e">
        <f>VLOOKUP(B41,[3]K63CB!$B$7:$K$13,10,0)</f>
        <v>#N/A</v>
      </c>
    </row>
    <row r="42" spans="1:17" s="56" customFormat="1" ht="14.25" customHeight="1" x14ac:dyDescent="0.25">
      <c r="A42" s="32">
        <v>29</v>
      </c>
      <c r="B42" s="82">
        <v>18020878</v>
      </c>
      <c r="C42" s="82" t="s">
        <v>232</v>
      </c>
      <c r="D42" s="85">
        <v>36836</v>
      </c>
      <c r="E42" s="33">
        <v>90</v>
      </c>
      <c r="F42" s="33">
        <v>90</v>
      </c>
      <c r="G42" s="33">
        <v>80</v>
      </c>
      <c r="H42" s="34" t="str">
        <f t="shared" si="0"/>
        <v>Tốt</v>
      </c>
      <c r="I42" s="33">
        <v>80</v>
      </c>
      <c r="J42" s="35" t="str">
        <f t="shared" si="1"/>
        <v>Tốt</v>
      </c>
      <c r="K42" s="36"/>
      <c r="L42" s="37" t="s">
        <v>561</v>
      </c>
      <c r="M42" s="34"/>
      <c r="N42" s="34"/>
      <c r="O42" s="34"/>
      <c r="P42" s="34"/>
      <c r="Q42" s="56" t="e">
        <f>VLOOKUP(B42,[3]K63CB!$B$7:$K$13,10,0)</f>
        <v>#N/A</v>
      </c>
    </row>
    <row r="43" spans="1:17" s="56" customFormat="1" x14ac:dyDescent="0.25">
      <c r="A43" s="32">
        <v>30</v>
      </c>
      <c r="B43" s="82">
        <v>18020896</v>
      </c>
      <c r="C43" s="82" t="s">
        <v>233</v>
      </c>
      <c r="D43" s="85">
        <v>36887</v>
      </c>
      <c r="E43" s="33">
        <v>90</v>
      </c>
      <c r="F43" s="33">
        <v>90</v>
      </c>
      <c r="G43" s="33">
        <v>80</v>
      </c>
      <c r="H43" s="34" t="str">
        <f t="shared" si="0"/>
        <v>Tốt</v>
      </c>
      <c r="I43" s="33">
        <v>80</v>
      </c>
      <c r="J43" s="35" t="str">
        <f t="shared" si="1"/>
        <v>Tốt</v>
      </c>
      <c r="K43" s="36"/>
      <c r="L43" s="37" t="s">
        <v>560</v>
      </c>
      <c r="M43" s="34"/>
      <c r="N43" s="34"/>
      <c r="O43" s="34"/>
      <c r="P43" s="34"/>
      <c r="Q43" s="56" t="e">
        <f>VLOOKUP(B43,[3]K63CB!$B$7:$K$13,10,0)</f>
        <v>#N/A</v>
      </c>
    </row>
    <row r="44" spans="1:17" s="56" customFormat="1" x14ac:dyDescent="0.25">
      <c r="A44" s="32">
        <v>31</v>
      </c>
      <c r="B44" s="82">
        <v>18020931</v>
      </c>
      <c r="C44" s="82" t="s">
        <v>234</v>
      </c>
      <c r="D44" s="85">
        <v>36732</v>
      </c>
      <c r="E44" s="33">
        <v>90</v>
      </c>
      <c r="F44" s="33">
        <v>90</v>
      </c>
      <c r="G44" s="33">
        <v>90</v>
      </c>
      <c r="H44" s="34" t="str">
        <f t="shared" si="0"/>
        <v>Xuất sắc</v>
      </c>
      <c r="I44" s="33">
        <v>90</v>
      </c>
      <c r="J44" s="35" t="str">
        <f t="shared" si="1"/>
        <v>Xuất sắc</v>
      </c>
      <c r="K44" s="33"/>
      <c r="L44" s="43"/>
      <c r="M44" s="34"/>
      <c r="N44" s="34"/>
      <c r="O44" s="34"/>
      <c r="P44" s="34"/>
      <c r="Q44" s="56" t="str">
        <f>VLOOKUP(B44,[3]K63CB!$B$7:$K$13,10,0)</f>
        <v>4.00</v>
      </c>
    </row>
    <row r="45" spans="1:17" s="56" customFormat="1" x14ac:dyDescent="0.25">
      <c r="A45" s="32">
        <v>32</v>
      </c>
      <c r="B45" s="82">
        <v>18020937</v>
      </c>
      <c r="C45" s="82" t="s">
        <v>41</v>
      </c>
      <c r="D45" s="85">
        <v>36806</v>
      </c>
      <c r="E45" s="33">
        <v>80</v>
      </c>
      <c r="F45" s="33">
        <v>80</v>
      </c>
      <c r="G45" s="33">
        <v>80</v>
      </c>
      <c r="H45" s="34" t="str">
        <f t="shared" si="0"/>
        <v>Tốt</v>
      </c>
      <c r="I45" s="33">
        <v>80</v>
      </c>
      <c r="J45" s="35" t="str">
        <f t="shared" si="1"/>
        <v>Tốt</v>
      </c>
      <c r="K45" s="33"/>
      <c r="L45" s="43"/>
      <c r="M45" s="34"/>
      <c r="N45" s="34"/>
      <c r="O45" s="34"/>
      <c r="P45" s="34"/>
      <c r="Q45" s="56" t="e">
        <f>VLOOKUP(B45,[3]K63CB!$B$7:$K$13,10,0)</f>
        <v>#N/A</v>
      </c>
    </row>
    <row r="46" spans="1:17" s="56" customFormat="1" x14ac:dyDescent="0.25">
      <c r="A46" s="32">
        <v>33</v>
      </c>
      <c r="B46" s="82">
        <v>18020943</v>
      </c>
      <c r="C46" s="82" t="s">
        <v>235</v>
      </c>
      <c r="D46" s="85">
        <v>36632</v>
      </c>
      <c r="E46" s="33">
        <v>90</v>
      </c>
      <c r="F46" s="33">
        <v>90</v>
      </c>
      <c r="G46" s="33">
        <v>80</v>
      </c>
      <c r="H46" s="34" t="str">
        <f t="shared" si="0"/>
        <v>Tốt</v>
      </c>
      <c r="I46" s="33">
        <v>80</v>
      </c>
      <c r="J46" s="35" t="str">
        <f t="shared" si="1"/>
        <v>Tốt</v>
      </c>
      <c r="K46" s="36"/>
      <c r="L46" s="37" t="s">
        <v>560</v>
      </c>
      <c r="M46" s="34"/>
      <c r="N46" s="34"/>
      <c r="O46" s="34"/>
      <c r="P46" s="34"/>
      <c r="Q46" s="56" t="e">
        <f>VLOOKUP(B46,[3]K63CB!$B$7:$K$13,10,0)</f>
        <v>#N/A</v>
      </c>
    </row>
    <row r="47" spans="1:17" s="56" customFormat="1" x14ac:dyDescent="0.25">
      <c r="A47" s="32">
        <v>34</v>
      </c>
      <c r="B47" s="82">
        <v>18020956</v>
      </c>
      <c r="C47" s="82" t="s">
        <v>236</v>
      </c>
      <c r="D47" s="85">
        <v>36821</v>
      </c>
      <c r="E47" s="33">
        <v>90</v>
      </c>
      <c r="F47" s="33">
        <v>90</v>
      </c>
      <c r="G47" s="33">
        <v>80</v>
      </c>
      <c r="H47" s="34" t="str">
        <f t="shared" si="0"/>
        <v>Tốt</v>
      </c>
      <c r="I47" s="33">
        <v>80</v>
      </c>
      <c r="J47" s="35" t="str">
        <f t="shared" si="1"/>
        <v>Tốt</v>
      </c>
      <c r="K47" s="36"/>
      <c r="L47" s="37" t="s">
        <v>560</v>
      </c>
      <c r="M47" s="34"/>
      <c r="N47" s="34"/>
      <c r="O47" s="34"/>
      <c r="P47" s="34"/>
      <c r="Q47" s="56" t="e">
        <f>VLOOKUP(B47,[3]K63CB!$B$7:$K$13,10,0)</f>
        <v>#N/A</v>
      </c>
    </row>
    <row r="48" spans="1:17" s="56" customFormat="1" x14ac:dyDescent="0.25">
      <c r="A48" s="32">
        <v>35</v>
      </c>
      <c r="B48" s="82">
        <v>18020952</v>
      </c>
      <c r="C48" s="82" t="s">
        <v>237</v>
      </c>
      <c r="D48" s="85">
        <v>36887</v>
      </c>
      <c r="E48" s="33">
        <v>90</v>
      </c>
      <c r="F48" s="33">
        <v>90</v>
      </c>
      <c r="G48" s="33">
        <v>80</v>
      </c>
      <c r="H48" s="34" t="str">
        <f t="shared" si="0"/>
        <v>Tốt</v>
      </c>
      <c r="I48" s="33">
        <v>80</v>
      </c>
      <c r="J48" s="35" t="str">
        <f t="shared" si="1"/>
        <v>Tốt</v>
      </c>
      <c r="K48" s="33"/>
      <c r="L48" s="37" t="s">
        <v>560</v>
      </c>
      <c r="M48" s="34"/>
      <c r="N48" s="34"/>
      <c r="O48" s="34"/>
      <c r="P48" s="34"/>
      <c r="Q48" s="56" t="e">
        <f>VLOOKUP(B48,[3]K63CB!$B$7:$K$13,10,0)</f>
        <v>#N/A</v>
      </c>
    </row>
    <row r="49" spans="1:17" s="56" customFormat="1" x14ac:dyDescent="0.25">
      <c r="A49" s="32">
        <v>36</v>
      </c>
      <c r="B49" s="82">
        <v>18021076</v>
      </c>
      <c r="C49" s="82" t="s">
        <v>239</v>
      </c>
      <c r="D49" s="85">
        <v>36828</v>
      </c>
      <c r="E49" s="33">
        <v>90</v>
      </c>
      <c r="F49" s="33">
        <v>90</v>
      </c>
      <c r="G49" s="33">
        <v>90</v>
      </c>
      <c r="H49" s="34" t="str">
        <f t="shared" si="0"/>
        <v>Xuất sắc</v>
      </c>
      <c r="I49" s="33">
        <v>90</v>
      </c>
      <c r="J49" s="35" t="str">
        <f t="shared" si="1"/>
        <v>Xuất sắc</v>
      </c>
      <c r="K49" s="36"/>
      <c r="L49" s="37"/>
      <c r="M49" s="34"/>
      <c r="N49" s="34"/>
      <c r="O49" s="34"/>
      <c r="P49" s="34"/>
      <c r="Q49" s="56" t="str">
        <f>VLOOKUP(B49,[3]K63CB!$B$7:$K$13,10,0)</f>
        <v>4.00</v>
      </c>
    </row>
    <row r="50" spans="1:17" s="56" customFormat="1" x14ac:dyDescent="0.25">
      <c r="A50" s="32">
        <v>37</v>
      </c>
      <c r="B50" s="82">
        <v>18021120</v>
      </c>
      <c r="C50" s="82" t="s">
        <v>240</v>
      </c>
      <c r="D50" s="85">
        <v>36529</v>
      </c>
      <c r="E50" s="33">
        <v>0</v>
      </c>
      <c r="F50" s="33">
        <v>0</v>
      </c>
      <c r="G50" s="33">
        <v>0</v>
      </c>
      <c r="H50" s="34" t="str">
        <f t="shared" si="0"/>
        <v>Kém</v>
      </c>
      <c r="I50" s="33">
        <v>0</v>
      </c>
      <c r="J50" s="35" t="str">
        <f t="shared" si="1"/>
        <v>Kém</v>
      </c>
      <c r="K50" s="36"/>
      <c r="L50" s="37"/>
      <c r="M50" s="34"/>
      <c r="N50" s="34"/>
      <c r="O50" s="34"/>
      <c r="P50" s="34"/>
      <c r="Q50" s="56" t="e">
        <f>VLOOKUP(B50,[3]K63CB!$B$7:$K$13,10,0)</f>
        <v>#N/A</v>
      </c>
    </row>
    <row r="51" spans="1:17" s="56" customFormat="1" x14ac:dyDescent="0.25">
      <c r="A51" s="32">
        <v>38</v>
      </c>
      <c r="B51" s="82">
        <v>18021198</v>
      </c>
      <c r="C51" s="82" t="s">
        <v>61</v>
      </c>
      <c r="D51" s="85">
        <v>36687</v>
      </c>
      <c r="E51" s="33">
        <v>90</v>
      </c>
      <c r="F51" s="33">
        <v>90</v>
      </c>
      <c r="G51" s="33">
        <v>90</v>
      </c>
      <c r="H51" s="34" t="str">
        <f t="shared" si="0"/>
        <v>Xuất sắc</v>
      </c>
      <c r="I51" s="33">
        <v>90</v>
      </c>
      <c r="J51" s="35" t="str">
        <f t="shared" si="1"/>
        <v>Xuất sắc</v>
      </c>
      <c r="K51" s="36"/>
      <c r="L51" s="37"/>
      <c r="M51" s="34"/>
      <c r="N51" s="34"/>
      <c r="O51" s="34"/>
      <c r="P51" s="34"/>
      <c r="Q51" s="56" t="e">
        <f>VLOOKUP(B51,[3]K63CB!$B$7:$K$13,10,0)</f>
        <v>#N/A</v>
      </c>
    </row>
    <row r="52" spans="1:17" s="56" customFormat="1" x14ac:dyDescent="0.25">
      <c r="A52" s="32">
        <v>39</v>
      </c>
      <c r="B52" s="82">
        <v>18021231</v>
      </c>
      <c r="C52" s="82" t="s">
        <v>245</v>
      </c>
      <c r="D52" s="85">
        <v>36758</v>
      </c>
      <c r="E52" s="33">
        <v>80</v>
      </c>
      <c r="F52" s="33">
        <v>80</v>
      </c>
      <c r="G52" s="33">
        <v>80</v>
      </c>
      <c r="H52" s="34" t="str">
        <f t="shared" si="0"/>
        <v>Tốt</v>
      </c>
      <c r="I52" s="33">
        <v>80</v>
      </c>
      <c r="J52" s="35" t="str">
        <f t="shared" si="1"/>
        <v>Tốt</v>
      </c>
      <c r="K52" s="36"/>
      <c r="L52" s="37"/>
      <c r="M52" s="34"/>
      <c r="N52" s="34"/>
      <c r="O52" s="34"/>
      <c r="P52" s="34"/>
      <c r="Q52" s="56" t="e">
        <f>VLOOKUP(B52,[3]K63CB!$B$7:$K$13,10,0)</f>
        <v>#N/A</v>
      </c>
    </row>
    <row r="53" spans="1:17" s="56" customFormat="1" x14ac:dyDescent="0.25">
      <c r="A53" s="32">
        <v>40</v>
      </c>
      <c r="B53" s="82">
        <v>18021258</v>
      </c>
      <c r="C53" s="82" t="s">
        <v>247</v>
      </c>
      <c r="D53" s="85">
        <v>36553</v>
      </c>
      <c r="E53" s="33">
        <v>90</v>
      </c>
      <c r="F53" s="33">
        <v>90</v>
      </c>
      <c r="G53" s="33">
        <v>90</v>
      </c>
      <c r="H53" s="34" t="str">
        <f t="shared" si="0"/>
        <v>Xuất sắc</v>
      </c>
      <c r="I53" s="33">
        <v>90</v>
      </c>
      <c r="J53" s="35" t="str">
        <f t="shared" si="1"/>
        <v>Xuất sắc</v>
      </c>
      <c r="K53" s="36"/>
      <c r="L53" s="37"/>
      <c r="M53" s="34"/>
      <c r="N53" s="34"/>
      <c r="O53" s="34"/>
      <c r="P53" s="34"/>
      <c r="Q53" s="56" t="str">
        <f>VLOOKUP(B53,[3]K63CB!$B$7:$K$13,10,0)</f>
        <v>3.70</v>
      </c>
    </row>
    <row r="54" spans="1:17" s="56" customFormat="1" x14ac:dyDescent="0.25">
      <c r="A54" s="32">
        <v>41</v>
      </c>
      <c r="B54" s="82">
        <v>18021292</v>
      </c>
      <c r="C54" s="82" t="s">
        <v>248</v>
      </c>
      <c r="D54" s="85">
        <v>36777</v>
      </c>
      <c r="E54" s="33">
        <v>90</v>
      </c>
      <c r="F54" s="33">
        <v>90</v>
      </c>
      <c r="G54" s="33">
        <v>80</v>
      </c>
      <c r="H54" s="34" t="str">
        <f t="shared" si="0"/>
        <v>Tốt</v>
      </c>
      <c r="I54" s="33">
        <v>80</v>
      </c>
      <c r="J54" s="35" t="str">
        <f t="shared" si="1"/>
        <v>Tốt</v>
      </c>
      <c r="K54" s="36"/>
      <c r="L54" s="37" t="s">
        <v>560</v>
      </c>
      <c r="M54" s="34"/>
      <c r="N54" s="34"/>
      <c r="O54" s="34"/>
      <c r="P54" s="34"/>
      <c r="Q54" s="56" t="e">
        <f>VLOOKUP(B54,[3]K63CB!$B$7:$K$13,10,0)</f>
        <v>#N/A</v>
      </c>
    </row>
    <row r="55" spans="1:17" s="56" customFormat="1" x14ac:dyDescent="0.25">
      <c r="A55" s="32">
        <v>42</v>
      </c>
      <c r="B55" s="82">
        <v>18021318</v>
      </c>
      <c r="C55" s="82" t="s">
        <v>250</v>
      </c>
      <c r="D55" s="85">
        <v>36625</v>
      </c>
      <c r="E55" s="33">
        <v>80</v>
      </c>
      <c r="F55" s="33">
        <v>80</v>
      </c>
      <c r="G55" s="33">
        <v>80</v>
      </c>
      <c r="H55" s="34" t="str">
        <f t="shared" si="0"/>
        <v>Tốt</v>
      </c>
      <c r="I55" s="33">
        <v>80</v>
      </c>
      <c r="J55" s="35" t="str">
        <f t="shared" si="1"/>
        <v>Tốt</v>
      </c>
      <c r="K55" s="36"/>
      <c r="L55" s="37"/>
      <c r="M55" s="34"/>
      <c r="N55" s="34"/>
      <c r="O55" s="34"/>
      <c r="P55" s="34"/>
      <c r="Q55" s="56" t="e">
        <f>VLOOKUP(B55,[3]K63CB!$B$7:$K$13,10,0)</f>
        <v>#N/A</v>
      </c>
    </row>
    <row r="56" spans="1:17" s="56" customFormat="1" x14ac:dyDescent="0.25">
      <c r="A56" s="32">
        <v>43</v>
      </c>
      <c r="B56" s="82">
        <v>18021348</v>
      </c>
      <c r="C56" s="82" t="s">
        <v>325</v>
      </c>
      <c r="D56" s="85">
        <v>36851</v>
      </c>
      <c r="E56" s="33">
        <v>80</v>
      </c>
      <c r="F56" s="33">
        <v>80</v>
      </c>
      <c r="G56" s="33">
        <v>80</v>
      </c>
      <c r="H56" s="34" t="str">
        <f t="shared" si="0"/>
        <v>Tốt</v>
      </c>
      <c r="I56" s="33">
        <v>80</v>
      </c>
      <c r="J56" s="35" t="str">
        <f t="shared" si="1"/>
        <v>Tốt</v>
      </c>
      <c r="K56" s="33"/>
      <c r="L56" s="43"/>
      <c r="M56" s="34"/>
      <c r="N56" s="34"/>
      <c r="O56" s="34"/>
      <c r="P56" s="34"/>
      <c r="Q56" s="56" t="e">
        <f>VLOOKUP(B56,[3]K63CB!$B$7:$K$13,10,0)</f>
        <v>#N/A</v>
      </c>
    </row>
    <row r="57" spans="1:17" s="56" customFormat="1" x14ac:dyDescent="0.25">
      <c r="A57" s="32">
        <v>44</v>
      </c>
      <c r="B57" s="82">
        <v>18021374</v>
      </c>
      <c r="C57" s="82" t="s">
        <v>252</v>
      </c>
      <c r="D57" s="85">
        <v>36580</v>
      </c>
      <c r="E57" s="33">
        <v>90</v>
      </c>
      <c r="F57" s="33">
        <v>90</v>
      </c>
      <c r="G57" s="33">
        <v>80</v>
      </c>
      <c r="H57" s="34" t="str">
        <f t="shared" si="0"/>
        <v>Tốt</v>
      </c>
      <c r="I57" s="33">
        <v>80</v>
      </c>
      <c r="J57" s="35" t="str">
        <f t="shared" si="1"/>
        <v>Tốt</v>
      </c>
      <c r="K57" s="36"/>
      <c r="L57" s="37" t="s">
        <v>560</v>
      </c>
      <c r="M57" s="34"/>
      <c r="N57" s="34"/>
      <c r="O57" s="34"/>
      <c r="P57" s="34"/>
      <c r="Q57" s="56" t="e">
        <f>VLOOKUP(B57,[3]K63CB!$B$7:$K$13,10,0)</f>
        <v>#N/A</v>
      </c>
    </row>
    <row r="58" spans="1:17" x14ac:dyDescent="0.25">
      <c r="B58" s="104"/>
      <c r="C58" s="105"/>
      <c r="D58" s="106"/>
    </row>
    <row r="59" spans="1:17" s="16" customFormat="1" x14ac:dyDescent="0.25">
      <c r="A59" s="38" t="s">
        <v>513</v>
      </c>
      <c r="D59" s="22"/>
      <c r="E59" s="17"/>
      <c r="F59" s="17"/>
      <c r="G59" s="17"/>
      <c r="I59" s="17"/>
      <c r="J59" s="17"/>
      <c r="K59" s="23"/>
    </row>
  </sheetData>
  <mergeCells count="23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N12:N13"/>
    <mergeCell ref="O12:O13"/>
    <mergeCell ref="P12:P13"/>
    <mergeCell ref="M12:M13"/>
    <mergeCell ref="F12:F13"/>
    <mergeCell ref="G12:H12"/>
    <mergeCell ref="I12:J12"/>
    <mergeCell ref="K12:K13"/>
    <mergeCell ref="L12:L13"/>
  </mergeCells>
  <pageMargins left="0.25" right="0.17" top="0.32" bottom="0.32" header="0.17" footer="0.22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1"/>
  <sheetViews>
    <sheetView topLeftCell="A23" workbookViewId="0">
      <selection activeCell="A14" sqref="A14:XFD59"/>
    </sheetView>
  </sheetViews>
  <sheetFormatPr defaultColWidth="9.125" defaultRowHeight="15" x14ac:dyDescent="0.25"/>
  <cols>
    <col min="1" max="1" width="4.875" style="17" bestFit="1" customWidth="1"/>
    <col min="2" max="2" width="10.125" style="16" bestFit="1" customWidth="1"/>
    <col min="3" max="3" width="19.625" style="16" bestFit="1" customWidth="1"/>
    <col min="4" max="4" width="11.25" style="22" bestFit="1" customWidth="1"/>
    <col min="5" max="5" width="9.25" style="17" customWidth="1"/>
    <col min="6" max="6" width="9.625" style="17" customWidth="1"/>
    <col min="7" max="7" width="6.875" style="17" customWidth="1"/>
    <col min="8" max="8" width="10.75" style="16" customWidth="1"/>
    <col min="9" max="9" width="7.75" style="17" customWidth="1"/>
    <col min="10" max="10" width="10.375" style="17" customWidth="1"/>
    <col min="11" max="11" width="9" style="26" hidden="1" customWidth="1"/>
    <col min="12" max="12" width="19.625" style="18" hidden="1" customWidth="1"/>
    <col min="13" max="13" width="11.625" style="16" hidden="1" customWidth="1"/>
    <col min="14" max="14" width="15.125" style="16" hidden="1" customWidth="1"/>
    <col min="15" max="17" width="0" style="16" hidden="1" customWidth="1"/>
    <col min="18" max="16384" width="9.125" style="16"/>
  </cols>
  <sheetData>
    <row r="1" spans="1:17" hidden="1" x14ac:dyDescent="0.25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17"/>
      <c r="L1" s="16"/>
    </row>
    <row r="2" spans="1:17" hidden="1" x14ac:dyDescent="0.25">
      <c r="A2" s="124" t="s">
        <v>489</v>
      </c>
      <c r="B2" s="124"/>
      <c r="C2" s="124"/>
      <c r="D2" s="124"/>
      <c r="E2" s="124"/>
      <c r="F2" s="124"/>
      <c r="G2" s="124"/>
      <c r="H2" s="124"/>
      <c r="I2" s="124"/>
      <c r="J2" s="124"/>
      <c r="K2" s="17"/>
      <c r="L2" s="16"/>
    </row>
    <row r="3" spans="1:17" hidden="1" x14ac:dyDescent="0.25">
      <c r="A3" s="124" t="s">
        <v>512</v>
      </c>
      <c r="B3" s="124"/>
      <c r="C3" s="124"/>
      <c r="D3" s="124"/>
      <c r="E3" s="124"/>
      <c r="F3" s="124"/>
      <c r="G3" s="124"/>
      <c r="H3" s="124"/>
      <c r="I3" s="124"/>
      <c r="J3" s="124"/>
      <c r="K3" s="17"/>
      <c r="L3" s="16"/>
    </row>
    <row r="4" spans="1:17" hidden="1" x14ac:dyDescent="0.25">
      <c r="A4" s="125" t="s">
        <v>481</v>
      </c>
      <c r="B4" s="125"/>
      <c r="C4" s="125"/>
      <c r="D4" s="125"/>
      <c r="E4" s="125"/>
      <c r="F4" s="125"/>
      <c r="G4" s="125"/>
      <c r="H4" s="125"/>
      <c r="I4" s="125"/>
      <c r="J4" s="125"/>
      <c r="K4" s="17"/>
      <c r="L4" s="16"/>
    </row>
    <row r="5" spans="1:17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17"/>
      <c r="L5" s="16"/>
    </row>
    <row r="6" spans="1:17" x14ac:dyDescent="0.25">
      <c r="A6" s="115" t="s">
        <v>8</v>
      </c>
      <c r="B6" s="115"/>
      <c r="C6" s="115"/>
      <c r="D6" s="115"/>
      <c r="E6" s="64"/>
      <c r="F6" s="64"/>
      <c r="G6" s="64"/>
    </row>
    <row r="7" spans="1:17" x14ac:dyDescent="0.25">
      <c r="A7" s="117" t="s">
        <v>4</v>
      </c>
      <c r="B7" s="117"/>
      <c r="C7" s="117"/>
      <c r="D7" s="117"/>
      <c r="E7" s="120"/>
      <c r="F7" s="120"/>
      <c r="G7" s="120"/>
      <c r="H7" s="120"/>
      <c r="I7" s="77"/>
      <c r="J7" s="77"/>
      <c r="K7" s="46"/>
    </row>
    <row r="8" spans="1:17" x14ac:dyDescent="0.25">
      <c r="A8" s="77"/>
      <c r="B8" s="41"/>
      <c r="C8" s="41"/>
      <c r="D8" s="25"/>
      <c r="E8" s="64"/>
      <c r="F8" s="64"/>
      <c r="G8" s="42"/>
    </row>
    <row r="9" spans="1:17" x14ac:dyDescent="0.25">
      <c r="A9" s="120" t="s">
        <v>490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7" s="24" customFormat="1" x14ac:dyDescent="0.2">
      <c r="A10" s="117" t="s">
        <v>522</v>
      </c>
      <c r="B10" s="117"/>
      <c r="C10" s="117"/>
      <c r="D10" s="117"/>
      <c r="E10" s="117"/>
      <c r="F10" s="117"/>
      <c r="G10" s="117"/>
      <c r="H10" s="117"/>
      <c r="I10" s="119"/>
      <c r="J10" s="119"/>
      <c r="K10" s="119"/>
      <c r="L10" s="119"/>
    </row>
    <row r="11" spans="1:17" s="24" customFormat="1" x14ac:dyDescent="0.2">
      <c r="A11" s="23"/>
      <c r="B11" s="23"/>
      <c r="D11" s="70"/>
      <c r="E11" s="23"/>
      <c r="F11" s="23"/>
      <c r="G11" s="23"/>
      <c r="I11" s="23"/>
      <c r="J11" s="23"/>
      <c r="K11" s="23"/>
      <c r="L11" s="65"/>
    </row>
    <row r="12" spans="1:17" s="24" customFormat="1" ht="28.5" customHeight="1" x14ac:dyDescent="0.2">
      <c r="A12" s="123" t="s">
        <v>0</v>
      </c>
      <c r="B12" s="123" t="s">
        <v>1</v>
      </c>
      <c r="C12" s="123" t="s">
        <v>2</v>
      </c>
      <c r="D12" s="126" t="s">
        <v>3</v>
      </c>
      <c r="E12" s="123" t="s">
        <v>22</v>
      </c>
      <c r="F12" s="123" t="s">
        <v>24</v>
      </c>
      <c r="G12" s="123" t="s">
        <v>546</v>
      </c>
      <c r="H12" s="123"/>
      <c r="I12" s="123" t="s">
        <v>547</v>
      </c>
      <c r="J12" s="123"/>
      <c r="K12" s="123" t="s">
        <v>71</v>
      </c>
      <c r="L12" s="123" t="s">
        <v>73</v>
      </c>
      <c r="M12" s="123" t="s">
        <v>521</v>
      </c>
      <c r="N12" s="122" t="s">
        <v>543</v>
      </c>
      <c r="O12" s="122" t="s">
        <v>544</v>
      </c>
      <c r="P12" s="122" t="s">
        <v>545</v>
      </c>
    </row>
    <row r="13" spans="1:17" s="24" customFormat="1" ht="29.25" customHeight="1" x14ac:dyDescent="0.2">
      <c r="A13" s="123"/>
      <c r="B13" s="123"/>
      <c r="C13" s="123"/>
      <c r="D13" s="126"/>
      <c r="E13" s="123"/>
      <c r="F13" s="123"/>
      <c r="G13" s="73" t="s">
        <v>23</v>
      </c>
      <c r="H13" s="73" t="s">
        <v>7</v>
      </c>
      <c r="I13" s="73" t="s">
        <v>23</v>
      </c>
      <c r="J13" s="73" t="s">
        <v>7</v>
      </c>
      <c r="K13" s="123"/>
      <c r="L13" s="123"/>
      <c r="M13" s="123"/>
      <c r="N13" s="122"/>
      <c r="O13" s="122"/>
      <c r="P13" s="122"/>
    </row>
    <row r="14" spans="1:17" s="24" customFormat="1" x14ac:dyDescent="0.25">
      <c r="A14" s="12">
        <v>1</v>
      </c>
      <c r="B14" s="82">
        <v>18020108</v>
      </c>
      <c r="C14" s="82" t="s">
        <v>53</v>
      </c>
      <c r="D14" s="85">
        <v>36709</v>
      </c>
      <c r="E14" s="14">
        <v>90</v>
      </c>
      <c r="F14" s="14">
        <v>90</v>
      </c>
      <c r="G14" s="14">
        <v>80</v>
      </c>
      <c r="H14" s="20" t="str">
        <f>IF(G14&gt;=90,"Xuất sắc",IF(G14&gt;=80,"Tốt", IF(G14&gt;=65,"Khá",IF(G14&gt;=50,"Trung bình", IF(G14&gt;=35, "Yếu", "Kém")))))</f>
        <v>Tốt</v>
      </c>
      <c r="I14" s="14">
        <v>80</v>
      </c>
      <c r="J14" s="21" t="str">
        <f>IF(I14&gt;=90,"Xuất sắc",IF(I14&gt;=80,"Tốt", IF(I14&gt;=65,"Khá",IF(I14&gt;=50,"Trung bình", IF(I14&gt;=35, "Yếu", "Kém")))))</f>
        <v>Tốt</v>
      </c>
      <c r="K14" s="28"/>
      <c r="L14" s="29" t="s">
        <v>558</v>
      </c>
      <c r="M14" s="20"/>
      <c r="N14" s="20"/>
      <c r="O14" s="20"/>
      <c r="P14" s="20"/>
      <c r="Q14" s="24" t="e">
        <f>VLOOKUP(B14,[4]K63CC!$B$7:$K$13,10,0)</f>
        <v>#N/A</v>
      </c>
    </row>
    <row r="15" spans="1:17" x14ac:dyDescent="0.25">
      <c r="A15" s="14">
        <v>2</v>
      </c>
      <c r="B15" s="82">
        <v>18020170</v>
      </c>
      <c r="C15" s="82" t="s">
        <v>253</v>
      </c>
      <c r="D15" s="85">
        <v>36813</v>
      </c>
      <c r="E15" s="14">
        <v>90</v>
      </c>
      <c r="F15" s="14">
        <v>90</v>
      </c>
      <c r="G15" s="14">
        <v>80</v>
      </c>
      <c r="H15" s="20" t="str">
        <f>IF(G15&gt;=90,"Xuất sắc",IF(G15&gt;=80,"Tốt", IF(G15&gt;=65,"Khá",IF(G15&gt;=50,"Trung bình", IF(G15&gt;=35, "Yếu", "Kém")))))</f>
        <v>Tốt</v>
      </c>
      <c r="I15" s="14">
        <v>80</v>
      </c>
      <c r="J15" s="21" t="str">
        <f>IF(I15&gt;=90,"Xuất sắc",IF(I15&gt;=80,"Tốt", IF(I15&gt;=65,"Khá",IF(I15&gt;=50,"Trung bình", IF(I15&gt;=35, "Yếu", "Kém")))))</f>
        <v>Tốt</v>
      </c>
      <c r="K15" s="12"/>
      <c r="L15" s="29" t="s">
        <v>558</v>
      </c>
      <c r="M15" s="20"/>
      <c r="N15" s="72"/>
      <c r="O15" s="72"/>
      <c r="P15" s="72"/>
      <c r="Q15" s="24" t="e">
        <f>VLOOKUP(B15,[4]K63CC!$B$7:$K$13,10,0)</f>
        <v>#N/A</v>
      </c>
    </row>
    <row r="16" spans="1:17" s="24" customFormat="1" x14ac:dyDescent="0.25">
      <c r="A16" s="12">
        <v>3</v>
      </c>
      <c r="B16" s="82">
        <v>18020113</v>
      </c>
      <c r="C16" s="82" t="s">
        <v>36</v>
      </c>
      <c r="D16" s="85">
        <v>36555</v>
      </c>
      <c r="E16" s="14">
        <v>90</v>
      </c>
      <c r="F16" s="14">
        <v>90</v>
      </c>
      <c r="G16" s="14">
        <v>80</v>
      </c>
      <c r="H16" s="20" t="str">
        <f t="shared" ref="H16:H59" si="0">IF(G16&gt;=90,"Xuất sắc",IF(G16&gt;=80,"Tốt", IF(G16&gt;=65,"Khá",IF(G16&gt;=50,"Trung bình", IF(G16&gt;=35, "Yếu", "Kém")))))</f>
        <v>Tốt</v>
      </c>
      <c r="I16" s="14">
        <v>80</v>
      </c>
      <c r="J16" s="21" t="str">
        <f t="shared" ref="J16:J59" si="1">IF(I16&gt;=90,"Xuất sắc",IF(I16&gt;=80,"Tốt", IF(I16&gt;=65,"Khá",IF(I16&gt;=50,"Trung bình", IF(I16&gt;=35, "Yếu", "Kém")))))</f>
        <v>Tốt</v>
      </c>
      <c r="K16" s="28"/>
      <c r="L16" s="29" t="s">
        <v>558</v>
      </c>
      <c r="M16" s="20"/>
      <c r="N16" s="20"/>
      <c r="O16" s="20"/>
      <c r="P16" s="20"/>
      <c r="Q16" s="24" t="e">
        <f>VLOOKUP(B16,[4]K63CC!$B$7:$K$13,10,0)</f>
        <v>#N/A</v>
      </c>
    </row>
    <row r="17" spans="1:17" s="24" customFormat="1" x14ac:dyDescent="0.25">
      <c r="A17" s="14">
        <v>4</v>
      </c>
      <c r="B17" s="82">
        <v>18020193</v>
      </c>
      <c r="C17" s="82" t="s">
        <v>254</v>
      </c>
      <c r="D17" s="85">
        <v>36667</v>
      </c>
      <c r="E17" s="14">
        <v>90</v>
      </c>
      <c r="F17" s="14">
        <v>90</v>
      </c>
      <c r="G17" s="14">
        <v>80</v>
      </c>
      <c r="H17" s="20" t="str">
        <f t="shared" si="0"/>
        <v>Tốt</v>
      </c>
      <c r="I17" s="14">
        <v>80</v>
      </c>
      <c r="J17" s="21" t="str">
        <f t="shared" si="1"/>
        <v>Tốt</v>
      </c>
      <c r="K17" s="30"/>
      <c r="L17" s="29" t="s">
        <v>558</v>
      </c>
      <c r="M17" s="20"/>
      <c r="N17" s="20"/>
      <c r="O17" s="20"/>
      <c r="P17" s="20"/>
      <c r="Q17" s="24" t="e">
        <f>VLOOKUP(B17,[4]K63CC!$B$7:$K$13,10,0)</f>
        <v>#N/A</v>
      </c>
    </row>
    <row r="18" spans="1:17" s="24" customFormat="1" x14ac:dyDescent="0.25">
      <c r="A18" s="12">
        <v>5</v>
      </c>
      <c r="B18" s="82">
        <v>18020261</v>
      </c>
      <c r="C18" s="82" t="s">
        <v>91</v>
      </c>
      <c r="D18" s="85">
        <v>36530</v>
      </c>
      <c r="E18" s="14">
        <v>90</v>
      </c>
      <c r="F18" s="14">
        <v>90</v>
      </c>
      <c r="G18" s="14">
        <v>80</v>
      </c>
      <c r="H18" s="20" t="str">
        <f t="shared" si="0"/>
        <v>Tốt</v>
      </c>
      <c r="I18" s="14">
        <v>80</v>
      </c>
      <c r="J18" s="21" t="str">
        <f t="shared" si="1"/>
        <v>Tốt</v>
      </c>
      <c r="K18" s="36"/>
      <c r="L18" s="29" t="s">
        <v>558</v>
      </c>
      <c r="M18" s="20"/>
      <c r="N18" s="20"/>
      <c r="O18" s="20"/>
      <c r="P18" s="20"/>
      <c r="Q18" s="24" t="e">
        <f>VLOOKUP(B18,[4]K63CC!$B$7:$K$13,10,0)</f>
        <v>#N/A</v>
      </c>
    </row>
    <row r="19" spans="1:17" s="24" customFormat="1" x14ac:dyDescent="0.25">
      <c r="A19" s="14">
        <v>6</v>
      </c>
      <c r="B19" s="82">
        <v>18020220</v>
      </c>
      <c r="C19" s="82" t="s">
        <v>528</v>
      </c>
      <c r="D19" s="85" t="s">
        <v>529</v>
      </c>
      <c r="E19" s="14">
        <v>80</v>
      </c>
      <c r="F19" s="14">
        <v>80</v>
      </c>
      <c r="G19" s="14">
        <v>80</v>
      </c>
      <c r="H19" s="20" t="str">
        <f t="shared" si="0"/>
        <v>Tốt</v>
      </c>
      <c r="I19" s="14">
        <v>80</v>
      </c>
      <c r="J19" s="21" t="str">
        <f t="shared" si="1"/>
        <v>Tốt</v>
      </c>
      <c r="K19" s="36"/>
      <c r="L19" s="37"/>
      <c r="M19" s="20"/>
      <c r="N19" s="20"/>
      <c r="O19" s="20"/>
      <c r="P19" s="20"/>
      <c r="Q19" s="24" t="e">
        <f>VLOOKUP(B19,[4]K63CC!$B$7:$K$13,10,0)</f>
        <v>#N/A</v>
      </c>
    </row>
    <row r="20" spans="1:17" s="24" customFormat="1" x14ac:dyDescent="0.25">
      <c r="A20" s="12">
        <v>7</v>
      </c>
      <c r="B20" s="82">
        <v>18020380</v>
      </c>
      <c r="C20" s="82" t="s">
        <v>255</v>
      </c>
      <c r="D20" s="85">
        <v>36754</v>
      </c>
      <c r="E20" s="14">
        <v>94</v>
      </c>
      <c r="F20" s="14">
        <v>94</v>
      </c>
      <c r="G20" s="14">
        <v>94</v>
      </c>
      <c r="H20" s="20" t="str">
        <f t="shared" si="0"/>
        <v>Xuất sắc</v>
      </c>
      <c r="I20" s="14">
        <v>94</v>
      </c>
      <c r="J20" s="21" t="str">
        <f t="shared" si="1"/>
        <v>Xuất sắc</v>
      </c>
      <c r="K20" s="28"/>
      <c r="L20" s="29"/>
      <c r="M20" s="20"/>
      <c r="N20" s="20"/>
      <c r="O20" s="20"/>
      <c r="P20" s="20"/>
      <c r="Q20" s="24" t="e">
        <f>VLOOKUP(B20,[4]K63CC!$B$7:$K$13,10,0)</f>
        <v>#N/A</v>
      </c>
    </row>
    <row r="21" spans="1:17" s="24" customFormat="1" x14ac:dyDescent="0.25">
      <c r="A21" s="14">
        <v>8</v>
      </c>
      <c r="B21" s="82">
        <v>18020361</v>
      </c>
      <c r="C21" s="82" t="s">
        <v>256</v>
      </c>
      <c r="D21" s="85">
        <v>36717</v>
      </c>
      <c r="E21" s="14">
        <v>90</v>
      </c>
      <c r="F21" s="14">
        <v>90</v>
      </c>
      <c r="G21" s="14">
        <v>80</v>
      </c>
      <c r="H21" s="20" t="str">
        <f t="shared" si="0"/>
        <v>Tốt</v>
      </c>
      <c r="I21" s="14">
        <v>80</v>
      </c>
      <c r="J21" s="21" t="str">
        <f t="shared" si="1"/>
        <v>Tốt</v>
      </c>
      <c r="K21" s="28"/>
      <c r="L21" s="29" t="s">
        <v>558</v>
      </c>
      <c r="M21" s="20"/>
      <c r="N21" s="20"/>
      <c r="O21" s="20"/>
      <c r="P21" s="20"/>
      <c r="Q21" s="24" t="e">
        <f>VLOOKUP(B21,[4]K63CC!$B$7:$K$13,10,0)</f>
        <v>#N/A</v>
      </c>
    </row>
    <row r="22" spans="1:17" s="24" customFormat="1" x14ac:dyDescent="0.25">
      <c r="A22" s="12">
        <v>9</v>
      </c>
      <c r="B22" s="82">
        <v>18020400</v>
      </c>
      <c r="C22" s="82" t="s">
        <v>259</v>
      </c>
      <c r="D22" s="85">
        <v>36604</v>
      </c>
      <c r="E22" s="14">
        <v>90</v>
      </c>
      <c r="F22" s="14">
        <v>90</v>
      </c>
      <c r="G22" s="14">
        <v>80</v>
      </c>
      <c r="H22" s="20" t="str">
        <f t="shared" si="0"/>
        <v>Tốt</v>
      </c>
      <c r="I22" s="14">
        <v>80</v>
      </c>
      <c r="J22" s="21" t="str">
        <f t="shared" si="1"/>
        <v>Tốt</v>
      </c>
      <c r="K22" s="28"/>
      <c r="L22" s="29" t="s">
        <v>558</v>
      </c>
      <c r="M22" s="20"/>
      <c r="N22" s="20"/>
      <c r="O22" s="20"/>
      <c r="P22" s="20"/>
      <c r="Q22" s="24" t="e">
        <f>VLOOKUP(B22,[4]K63CC!$B$7:$K$13,10,0)</f>
        <v>#N/A</v>
      </c>
    </row>
    <row r="23" spans="1:17" s="24" customFormat="1" x14ac:dyDescent="0.25">
      <c r="A23" s="14">
        <v>10</v>
      </c>
      <c r="B23" s="82">
        <v>18020274</v>
      </c>
      <c r="C23" s="82" t="s">
        <v>260</v>
      </c>
      <c r="D23" s="85">
        <v>36620</v>
      </c>
      <c r="E23" s="14">
        <v>80</v>
      </c>
      <c r="F23" s="14">
        <v>80</v>
      </c>
      <c r="G23" s="14">
        <v>80</v>
      </c>
      <c r="H23" s="20" t="str">
        <f t="shared" si="0"/>
        <v>Tốt</v>
      </c>
      <c r="I23" s="14">
        <v>80</v>
      </c>
      <c r="J23" s="21" t="str">
        <f t="shared" si="1"/>
        <v>Tốt</v>
      </c>
      <c r="K23" s="28"/>
      <c r="L23" s="29"/>
      <c r="M23" s="20"/>
      <c r="N23" s="20"/>
      <c r="O23" s="20"/>
      <c r="P23" s="20"/>
      <c r="Q23" s="24" t="e">
        <f>VLOOKUP(B23,[4]K63CC!$B$7:$K$13,10,0)</f>
        <v>#N/A</v>
      </c>
    </row>
    <row r="24" spans="1:17" s="24" customFormat="1" x14ac:dyDescent="0.25">
      <c r="A24" s="12">
        <v>11</v>
      </c>
      <c r="B24" s="82">
        <v>18020293</v>
      </c>
      <c r="C24" s="82" t="s">
        <v>261</v>
      </c>
      <c r="D24" s="85">
        <v>36661</v>
      </c>
      <c r="E24" s="14">
        <v>90</v>
      </c>
      <c r="F24" s="14">
        <v>90</v>
      </c>
      <c r="G24" s="14">
        <v>80</v>
      </c>
      <c r="H24" s="20" t="str">
        <f t="shared" si="0"/>
        <v>Tốt</v>
      </c>
      <c r="I24" s="14">
        <v>80</v>
      </c>
      <c r="J24" s="21" t="str">
        <f t="shared" si="1"/>
        <v>Tốt</v>
      </c>
      <c r="K24" s="14"/>
      <c r="L24" s="29" t="s">
        <v>558</v>
      </c>
      <c r="M24" s="20"/>
      <c r="N24" s="20"/>
      <c r="O24" s="20"/>
      <c r="P24" s="20"/>
      <c r="Q24" s="24" t="e">
        <f>VLOOKUP(B24,[4]K63CC!$B$7:$K$13,10,0)</f>
        <v>#N/A</v>
      </c>
    </row>
    <row r="25" spans="1:17" s="24" customFormat="1" x14ac:dyDescent="0.25">
      <c r="A25" s="14">
        <v>12</v>
      </c>
      <c r="B25" s="82">
        <v>18020345</v>
      </c>
      <c r="C25" s="82" t="s">
        <v>67</v>
      </c>
      <c r="D25" s="85">
        <v>36619</v>
      </c>
      <c r="E25" s="14">
        <v>90</v>
      </c>
      <c r="F25" s="14">
        <v>90</v>
      </c>
      <c r="G25" s="14">
        <v>80</v>
      </c>
      <c r="H25" s="20" t="str">
        <f t="shared" si="0"/>
        <v>Tốt</v>
      </c>
      <c r="I25" s="14">
        <v>80</v>
      </c>
      <c r="J25" s="21" t="str">
        <f t="shared" si="1"/>
        <v>Tốt</v>
      </c>
      <c r="K25" s="14"/>
      <c r="L25" s="29" t="s">
        <v>558</v>
      </c>
      <c r="M25" s="20"/>
      <c r="N25" s="20"/>
      <c r="O25" s="20"/>
      <c r="P25" s="20"/>
      <c r="Q25" s="24" t="e">
        <f>VLOOKUP(B25,[4]K63CC!$B$7:$K$13,10,0)</f>
        <v>#N/A</v>
      </c>
    </row>
    <row r="26" spans="1:17" s="24" customFormat="1" x14ac:dyDescent="0.25">
      <c r="A26" s="12">
        <v>13</v>
      </c>
      <c r="B26" s="82">
        <v>18020329</v>
      </c>
      <c r="C26" s="82" t="s">
        <v>51</v>
      </c>
      <c r="D26" s="85">
        <v>36613</v>
      </c>
      <c r="E26" s="14">
        <v>80</v>
      </c>
      <c r="F26" s="14">
        <v>80</v>
      </c>
      <c r="G26" s="14">
        <v>77</v>
      </c>
      <c r="H26" s="20" t="str">
        <f t="shared" si="0"/>
        <v>Khá</v>
      </c>
      <c r="I26" s="14">
        <v>77</v>
      </c>
      <c r="J26" s="21" t="str">
        <f t="shared" si="1"/>
        <v>Khá</v>
      </c>
      <c r="K26" s="28"/>
      <c r="L26" s="29" t="s">
        <v>557</v>
      </c>
      <c r="M26" s="20"/>
      <c r="N26" s="20"/>
      <c r="O26" s="20"/>
      <c r="P26" s="20"/>
      <c r="Q26" s="24" t="str">
        <f>VLOOKUP(B26,[4]K63CC!$B$7:$K$13,10,0)</f>
        <v>0.00</v>
      </c>
    </row>
    <row r="27" spans="1:17" s="24" customFormat="1" x14ac:dyDescent="0.25">
      <c r="A27" s="14">
        <v>14</v>
      </c>
      <c r="B27" s="82">
        <v>18020445</v>
      </c>
      <c r="C27" s="82" t="s">
        <v>262</v>
      </c>
      <c r="D27" s="85">
        <v>36554</v>
      </c>
      <c r="E27" s="14">
        <v>95</v>
      </c>
      <c r="F27" s="14">
        <v>95</v>
      </c>
      <c r="G27" s="14">
        <v>95</v>
      </c>
      <c r="H27" s="20" t="str">
        <f t="shared" si="0"/>
        <v>Xuất sắc</v>
      </c>
      <c r="I27" s="14">
        <v>95</v>
      </c>
      <c r="J27" s="21" t="str">
        <f t="shared" si="1"/>
        <v>Xuất sắc</v>
      </c>
      <c r="K27" s="28"/>
      <c r="L27" s="29"/>
      <c r="M27" s="20"/>
      <c r="N27" s="20"/>
      <c r="O27" s="20"/>
      <c r="P27" s="20"/>
      <c r="Q27" s="24" t="str">
        <f>VLOOKUP(B27,[4]K63CC!$B$7:$K$13,10,0)</f>
        <v>4.00</v>
      </c>
    </row>
    <row r="28" spans="1:17" s="24" customFormat="1" x14ac:dyDescent="0.25">
      <c r="A28" s="12">
        <v>15</v>
      </c>
      <c r="B28" s="82">
        <v>18020529</v>
      </c>
      <c r="C28" s="82" t="s">
        <v>263</v>
      </c>
      <c r="D28" s="85">
        <v>36878</v>
      </c>
      <c r="E28" s="14">
        <v>90</v>
      </c>
      <c r="F28" s="14">
        <v>90</v>
      </c>
      <c r="G28" s="14">
        <v>80</v>
      </c>
      <c r="H28" s="20" t="str">
        <f t="shared" si="0"/>
        <v>Tốt</v>
      </c>
      <c r="I28" s="14">
        <v>80</v>
      </c>
      <c r="J28" s="21" t="str">
        <f t="shared" si="1"/>
        <v>Tốt</v>
      </c>
      <c r="K28" s="28"/>
      <c r="L28" s="29" t="s">
        <v>558</v>
      </c>
      <c r="M28" s="20"/>
      <c r="N28" s="20"/>
      <c r="O28" s="20"/>
      <c r="P28" s="20"/>
      <c r="Q28" s="24" t="e">
        <f>VLOOKUP(B28,[4]K63CC!$B$7:$K$13,10,0)</f>
        <v>#N/A</v>
      </c>
    </row>
    <row r="29" spans="1:17" s="24" customFormat="1" x14ac:dyDescent="0.25">
      <c r="A29" s="14">
        <v>16</v>
      </c>
      <c r="B29" s="82">
        <v>18020579</v>
      </c>
      <c r="C29" s="82" t="s">
        <v>265</v>
      </c>
      <c r="D29" s="85">
        <v>36824</v>
      </c>
      <c r="E29" s="14">
        <v>90</v>
      </c>
      <c r="F29" s="14">
        <v>90</v>
      </c>
      <c r="G29" s="14">
        <v>80</v>
      </c>
      <c r="H29" s="20" t="str">
        <f t="shared" si="0"/>
        <v>Tốt</v>
      </c>
      <c r="I29" s="14">
        <v>80</v>
      </c>
      <c r="J29" s="21" t="str">
        <f t="shared" si="1"/>
        <v>Tốt</v>
      </c>
      <c r="K29" s="36"/>
      <c r="L29" s="29" t="s">
        <v>558</v>
      </c>
      <c r="M29" s="20"/>
      <c r="N29" s="20"/>
      <c r="O29" s="20"/>
      <c r="P29" s="20"/>
      <c r="Q29" s="24" t="e">
        <f>VLOOKUP(B29,[4]K63CC!$B$7:$K$13,10,0)</f>
        <v>#N/A</v>
      </c>
    </row>
    <row r="30" spans="1:17" s="24" customFormat="1" x14ac:dyDescent="0.25">
      <c r="A30" s="12">
        <v>17</v>
      </c>
      <c r="B30" s="82">
        <v>18020070</v>
      </c>
      <c r="C30" s="82" t="s">
        <v>266</v>
      </c>
      <c r="D30" s="85">
        <v>36438</v>
      </c>
      <c r="E30" s="14">
        <v>90</v>
      </c>
      <c r="F30" s="14">
        <v>90</v>
      </c>
      <c r="G30" s="14">
        <v>80</v>
      </c>
      <c r="H30" s="20" t="str">
        <f t="shared" si="0"/>
        <v>Tốt</v>
      </c>
      <c r="I30" s="14">
        <v>80</v>
      </c>
      <c r="J30" s="21" t="str">
        <f t="shared" si="1"/>
        <v>Tốt</v>
      </c>
      <c r="K30" s="14"/>
      <c r="L30" s="29" t="s">
        <v>558</v>
      </c>
      <c r="M30" s="20"/>
      <c r="N30" s="20"/>
      <c r="O30" s="20"/>
      <c r="P30" s="20"/>
      <c r="Q30" s="24" t="e">
        <f>VLOOKUP(B30,[4]K63CC!$B$7:$K$13,10,0)</f>
        <v>#N/A</v>
      </c>
    </row>
    <row r="31" spans="1:17" s="24" customFormat="1" x14ac:dyDescent="0.25">
      <c r="A31" s="14">
        <v>18</v>
      </c>
      <c r="B31" s="82">
        <v>18020607</v>
      </c>
      <c r="C31" s="82" t="s">
        <v>267</v>
      </c>
      <c r="D31" s="85">
        <v>36859</v>
      </c>
      <c r="E31" s="14">
        <v>90</v>
      </c>
      <c r="F31" s="14">
        <v>90</v>
      </c>
      <c r="G31" s="14">
        <v>80</v>
      </c>
      <c r="H31" s="20" t="str">
        <f t="shared" si="0"/>
        <v>Tốt</v>
      </c>
      <c r="I31" s="14">
        <v>80</v>
      </c>
      <c r="J31" s="21" t="str">
        <f t="shared" si="1"/>
        <v>Tốt</v>
      </c>
      <c r="K31" s="14"/>
      <c r="L31" s="29" t="s">
        <v>558</v>
      </c>
      <c r="M31" s="20"/>
      <c r="N31" s="20"/>
      <c r="O31" s="20"/>
      <c r="P31" s="20"/>
      <c r="Q31" s="24" t="e">
        <f>VLOOKUP(B31,[4]K63CC!$B$7:$K$13,10,0)</f>
        <v>#N/A</v>
      </c>
    </row>
    <row r="32" spans="1:17" s="24" customFormat="1" x14ac:dyDescent="0.25">
      <c r="A32" s="12">
        <v>19</v>
      </c>
      <c r="B32" s="82">
        <v>18020720</v>
      </c>
      <c r="C32" s="82" t="s">
        <v>269</v>
      </c>
      <c r="D32" s="85">
        <v>35597</v>
      </c>
      <c r="E32" s="14">
        <v>90</v>
      </c>
      <c r="F32" s="14">
        <v>90</v>
      </c>
      <c r="G32" s="14">
        <v>90</v>
      </c>
      <c r="H32" s="20" t="str">
        <f t="shared" si="0"/>
        <v>Xuất sắc</v>
      </c>
      <c r="I32" s="14">
        <v>90</v>
      </c>
      <c r="J32" s="21" t="str">
        <f t="shared" si="1"/>
        <v>Xuất sắc</v>
      </c>
      <c r="K32" s="28"/>
      <c r="L32" s="29"/>
      <c r="M32" s="20"/>
      <c r="N32" s="20"/>
      <c r="O32" s="20"/>
      <c r="P32" s="20"/>
      <c r="Q32" s="24" t="e">
        <f>VLOOKUP(B32,[4]K63CC!$B$7:$K$13,10,0)</f>
        <v>#N/A</v>
      </c>
    </row>
    <row r="33" spans="1:17" s="24" customFormat="1" x14ac:dyDescent="0.25">
      <c r="A33" s="14">
        <v>20</v>
      </c>
      <c r="B33" s="82">
        <v>18020853</v>
      </c>
      <c r="C33" s="82" t="s">
        <v>271</v>
      </c>
      <c r="D33" s="85">
        <v>36676</v>
      </c>
      <c r="E33" s="14">
        <v>90</v>
      </c>
      <c r="F33" s="14">
        <v>90</v>
      </c>
      <c r="G33" s="14">
        <v>80</v>
      </c>
      <c r="H33" s="20" t="str">
        <f t="shared" si="0"/>
        <v>Tốt</v>
      </c>
      <c r="I33" s="14">
        <v>80</v>
      </c>
      <c r="J33" s="21" t="str">
        <f t="shared" si="1"/>
        <v>Tốt</v>
      </c>
      <c r="K33" s="28"/>
      <c r="L33" s="29" t="s">
        <v>558</v>
      </c>
      <c r="M33" s="20"/>
      <c r="N33" s="20"/>
      <c r="O33" s="20"/>
      <c r="P33" s="20"/>
      <c r="Q33" s="24" t="e">
        <f>VLOOKUP(B33,[4]K63CC!$B$7:$K$13,10,0)</f>
        <v>#N/A</v>
      </c>
    </row>
    <row r="34" spans="1:17" s="24" customFormat="1" x14ac:dyDescent="0.25">
      <c r="A34" s="12">
        <v>21</v>
      </c>
      <c r="B34" s="82">
        <v>18020908</v>
      </c>
      <c r="C34" s="82" t="s">
        <v>274</v>
      </c>
      <c r="D34" s="85">
        <v>36865</v>
      </c>
      <c r="E34" s="14">
        <v>90</v>
      </c>
      <c r="F34" s="14">
        <v>90</v>
      </c>
      <c r="G34" s="14">
        <v>80</v>
      </c>
      <c r="H34" s="20" t="str">
        <f t="shared" si="0"/>
        <v>Tốt</v>
      </c>
      <c r="I34" s="14">
        <v>80</v>
      </c>
      <c r="J34" s="21" t="str">
        <f t="shared" si="1"/>
        <v>Tốt</v>
      </c>
      <c r="K34" s="28"/>
      <c r="L34" s="29" t="s">
        <v>558</v>
      </c>
      <c r="M34" s="20"/>
      <c r="N34" s="20"/>
      <c r="O34" s="20"/>
      <c r="P34" s="20"/>
      <c r="Q34" s="24" t="e">
        <f>VLOOKUP(B34,[4]K63CC!$B$7:$K$13,10,0)</f>
        <v>#N/A</v>
      </c>
    </row>
    <row r="35" spans="1:17" s="24" customFormat="1" x14ac:dyDescent="0.25">
      <c r="A35" s="14">
        <v>22</v>
      </c>
      <c r="B35" s="82">
        <v>18020042</v>
      </c>
      <c r="C35" s="82" t="s">
        <v>275</v>
      </c>
      <c r="D35" s="85">
        <v>36883</v>
      </c>
      <c r="E35" s="14">
        <v>100</v>
      </c>
      <c r="F35" s="14">
        <v>100</v>
      </c>
      <c r="G35" s="14">
        <v>90</v>
      </c>
      <c r="H35" s="20" t="str">
        <f t="shared" si="0"/>
        <v>Xuất sắc</v>
      </c>
      <c r="I35" s="14">
        <v>90</v>
      </c>
      <c r="J35" s="21" t="str">
        <f t="shared" si="1"/>
        <v>Xuất sắc</v>
      </c>
      <c r="K35" s="28"/>
      <c r="L35" s="29" t="s">
        <v>558</v>
      </c>
      <c r="M35" s="20"/>
      <c r="N35" s="20"/>
      <c r="O35" s="20"/>
      <c r="P35" s="20"/>
      <c r="Q35" s="24" t="str">
        <f>VLOOKUP(B35,[4]K63CC!$B$7:$K$13,10,0)</f>
        <v>3.70</v>
      </c>
    </row>
    <row r="36" spans="1:17" s="24" customFormat="1" x14ac:dyDescent="0.25">
      <c r="A36" s="12">
        <v>23</v>
      </c>
      <c r="B36" s="82">
        <v>18020740</v>
      </c>
      <c r="C36" s="82" t="s">
        <v>537</v>
      </c>
      <c r="D36" s="85" t="s">
        <v>538</v>
      </c>
      <c r="E36" s="14">
        <v>80</v>
      </c>
      <c r="F36" s="14">
        <v>80</v>
      </c>
      <c r="G36" s="14">
        <v>80</v>
      </c>
      <c r="H36" s="20" t="str">
        <f t="shared" si="0"/>
        <v>Tốt</v>
      </c>
      <c r="I36" s="14">
        <v>80</v>
      </c>
      <c r="J36" s="21" t="str">
        <f t="shared" si="1"/>
        <v>Tốt</v>
      </c>
      <c r="K36" s="28"/>
      <c r="L36" s="29"/>
      <c r="M36" s="20"/>
      <c r="N36" s="20"/>
      <c r="O36" s="20"/>
      <c r="P36" s="20"/>
      <c r="Q36" s="24" t="e">
        <f>VLOOKUP(B36,[4]K63CC!$B$7:$K$13,10,0)</f>
        <v>#N/A</v>
      </c>
    </row>
    <row r="37" spans="1:17" s="24" customFormat="1" x14ac:dyDescent="0.25">
      <c r="A37" s="14">
        <v>24</v>
      </c>
      <c r="B37" s="82">
        <v>18020930</v>
      </c>
      <c r="C37" s="82" t="s">
        <v>277</v>
      </c>
      <c r="D37" s="85">
        <v>36565</v>
      </c>
      <c r="E37" s="14">
        <v>90</v>
      </c>
      <c r="F37" s="14">
        <v>90</v>
      </c>
      <c r="G37" s="14">
        <v>80</v>
      </c>
      <c r="H37" s="20" t="str">
        <f t="shared" si="0"/>
        <v>Tốt</v>
      </c>
      <c r="I37" s="14">
        <v>80</v>
      </c>
      <c r="J37" s="21" t="str">
        <f t="shared" si="1"/>
        <v>Tốt</v>
      </c>
      <c r="K37" s="28"/>
      <c r="L37" s="29" t="s">
        <v>558</v>
      </c>
      <c r="M37" s="20"/>
      <c r="N37" s="20"/>
      <c r="O37" s="20"/>
      <c r="P37" s="20"/>
      <c r="Q37" s="24" t="e">
        <f>VLOOKUP(B37,[4]K63CC!$B$7:$K$13,10,0)</f>
        <v>#N/A</v>
      </c>
    </row>
    <row r="38" spans="1:17" s="24" customFormat="1" x14ac:dyDescent="0.25">
      <c r="A38" s="12">
        <v>25</v>
      </c>
      <c r="B38" s="82">
        <v>18020983</v>
      </c>
      <c r="C38" s="82" t="s">
        <v>280</v>
      </c>
      <c r="D38" s="85">
        <v>36826</v>
      </c>
      <c r="E38" s="14">
        <v>90</v>
      </c>
      <c r="F38" s="14">
        <v>90</v>
      </c>
      <c r="G38" s="14">
        <v>80</v>
      </c>
      <c r="H38" s="20" t="str">
        <f t="shared" si="0"/>
        <v>Tốt</v>
      </c>
      <c r="I38" s="14">
        <v>80</v>
      </c>
      <c r="J38" s="21" t="str">
        <f t="shared" si="1"/>
        <v>Tốt</v>
      </c>
      <c r="K38" s="14"/>
      <c r="L38" s="29" t="s">
        <v>558</v>
      </c>
      <c r="M38" s="20"/>
      <c r="N38" s="20"/>
      <c r="O38" s="20"/>
      <c r="P38" s="20"/>
      <c r="Q38" s="24" t="e">
        <f>VLOOKUP(B38,[4]K63CC!$B$7:$K$13,10,0)</f>
        <v>#N/A</v>
      </c>
    </row>
    <row r="39" spans="1:17" s="24" customFormat="1" x14ac:dyDescent="0.25">
      <c r="A39" s="14">
        <v>26</v>
      </c>
      <c r="B39" s="82">
        <v>18021015</v>
      </c>
      <c r="C39" s="82" t="s">
        <v>281</v>
      </c>
      <c r="D39" s="85">
        <v>36880</v>
      </c>
      <c r="E39" s="14">
        <v>85</v>
      </c>
      <c r="F39" s="14">
        <v>85</v>
      </c>
      <c r="G39" s="14">
        <v>85</v>
      </c>
      <c r="H39" s="20" t="str">
        <f t="shared" si="0"/>
        <v>Tốt</v>
      </c>
      <c r="I39" s="14">
        <v>85</v>
      </c>
      <c r="J39" s="21" t="str">
        <f t="shared" si="1"/>
        <v>Tốt</v>
      </c>
      <c r="K39" s="28"/>
      <c r="L39" s="29"/>
      <c r="M39" s="20"/>
      <c r="N39" s="20"/>
      <c r="O39" s="20"/>
      <c r="P39" s="20"/>
      <c r="Q39" s="24" t="e">
        <f>VLOOKUP(B39,[4]K63CC!$B$7:$K$13,10,0)</f>
        <v>#N/A</v>
      </c>
    </row>
    <row r="40" spans="1:17" s="24" customFormat="1" x14ac:dyDescent="0.25">
      <c r="A40" s="12">
        <v>27</v>
      </c>
      <c r="B40" s="82">
        <v>18021020</v>
      </c>
      <c r="C40" s="82" t="s">
        <v>282</v>
      </c>
      <c r="D40" s="85">
        <v>36843</v>
      </c>
      <c r="E40" s="14">
        <v>88</v>
      </c>
      <c r="F40" s="14">
        <v>88</v>
      </c>
      <c r="G40" s="14">
        <v>88</v>
      </c>
      <c r="H40" s="20" t="str">
        <f t="shared" si="0"/>
        <v>Tốt</v>
      </c>
      <c r="I40" s="14">
        <v>88</v>
      </c>
      <c r="J40" s="21" t="str">
        <f t="shared" si="1"/>
        <v>Tốt</v>
      </c>
      <c r="K40" s="28"/>
      <c r="L40" s="29"/>
      <c r="M40" s="20"/>
      <c r="N40" s="20"/>
      <c r="O40" s="20"/>
      <c r="P40" s="20"/>
      <c r="Q40" s="24" t="str">
        <f>VLOOKUP(B40,[4]K63CC!$B$7:$K$13,10,0)</f>
        <v>3.70</v>
      </c>
    </row>
    <row r="41" spans="1:17" s="24" customFormat="1" x14ac:dyDescent="0.25">
      <c r="A41" s="14">
        <v>28</v>
      </c>
      <c r="B41" s="82">
        <v>18021044</v>
      </c>
      <c r="C41" s="82" t="s">
        <v>62</v>
      </c>
      <c r="D41" s="85">
        <v>36780</v>
      </c>
      <c r="E41" s="14">
        <v>80</v>
      </c>
      <c r="F41" s="14">
        <v>80</v>
      </c>
      <c r="G41" s="14">
        <v>80</v>
      </c>
      <c r="H41" s="20" t="str">
        <f t="shared" si="0"/>
        <v>Tốt</v>
      </c>
      <c r="I41" s="14">
        <v>80</v>
      </c>
      <c r="J41" s="21" t="str">
        <f t="shared" si="1"/>
        <v>Tốt</v>
      </c>
      <c r="K41" s="36"/>
      <c r="L41" s="37"/>
      <c r="M41" s="20"/>
      <c r="N41" s="20"/>
      <c r="O41" s="20"/>
      <c r="P41" s="20"/>
      <c r="Q41" s="24" t="e">
        <f>VLOOKUP(B41,[4]K63CC!$B$7:$K$13,10,0)</f>
        <v>#N/A</v>
      </c>
    </row>
    <row r="42" spans="1:17" s="24" customFormat="1" x14ac:dyDescent="0.25">
      <c r="A42" s="12">
        <v>29</v>
      </c>
      <c r="B42" s="82">
        <v>18021074</v>
      </c>
      <c r="C42" s="82" t="s">
        <v>283</v>
      </c>
      <c r="D42" s="85">
        <v>36739</v>
      </c>
      <c r="E42" s="14">
        <v>85</v>
      </c>
      <c r="F42" s="14">
        <v>85</v>
      </c>
      <c r="G42" s="14">
        <v>85</v>
      </c>
      <c r="H42" s="20" t="str">
        <f t="shared" si="0"/>
        <v>Tốt</v>
      </c>
      <c r="I42" s="14">
        <v>85</v>
      </c>
      <c r="J42" s="21" t="str">
        <f t="shared" si="1"/>
        <v>Tốt</v>
      </c>
      <c r="K42" s="28"/>
      <c r="L42" s="29"/>
      <c r="M42" s="20"/>
      <c r="N42" s="20"/>
      <c r="O42" s="20"/>
      <c r="P42" s="20"/>
      <c r="Q42" s="24" t="e">
        <f>VLOOKUP(B42,[4]K63CC!$B$7:$K$13,10,0)</f>
        <v>#N/A</v>
      </c>
    </row>
    <row r="43" spans="1:17" s="24" customFormat="1" x14ac:dyDescent="0.25">
      <c r="A43" s="14">
        <v>30</v>
      </c>
      <c r="B43" s="82">
        <v>18021111</v>
      </c>
      <c r="C43" s="82" t="s">
        <v>284</v>
      </c>
      <c r="D43" s="85">
        <v>36714</v>
      </c>
      <c r="E43" s="14">
        <v>90</v>
      </c>
      <c r="F43" s="14">
        <v>90</v>
      </c>
      <c r="G43" s="14">
        <v>80</v>
      </c>
      <c r="H43" s="20" t="str">
        <f t="shared" si="0"/>
        <v>Tốt</v>
      </c>
      <c r="I43" s="14">
        <v>80</v>
      </c>
      <c r="J43" s="21" t="str">
        <f t="shared" si="1"/>
        <v>Tốt</v>
      </c>
      <c r="K43" s="14"/>
      <c r="L43" s="29" t="s">
        <v>558</v>
      </c>
      <c r="M43" s="20"/>
      <c r="N43" s="20"/>
      <c r="O43" s="20"/>
      <c r="P43" s="20"/>
      <c r="Q43" s="24" t="e">
        <f>VLOOKUP(B43,[4]K63CC!$B$7:$K$13,10,0)</f>
        <v>#N/A</v>
      </c>
    </row>
    <row r="44" spans="1:17" s="24" customFormat="1" x14ac:dyDescent="0.25">
      <c r="A44" s="12">
        <v>31</v>
      </c>
      <c r="B44" s="82">
        <v>18021117</v>
      </c>
      <c r="C44" s="82" t="s">
        <v>285</v>
      </c>
      <c r="D44" s="85">
        <v>36837</v>
      </c>
      <c r="E44" s="14">
        <v>90</v>
      </c>
      <c r="F44" s="14">
        <v>90</v>
      </c>
      <c r="G44" s="14">
        <v>77</v>
      </c>
      <c r="H44" s="20" t="str">
        <f t="shared" si="0"/>
        <v>Khá</v>
      </c>
      <c r="I44" s="14">
        <v>77</v>
      </c>
      <c r="J44" s="21" t="str">
        <f t="shared" si="1"/>
        <v>Khá</v>
      </c>
      <c r="K44" s="14"/>
      <c r="L44" s="13" t="s">
        <v>556</v>
      </c>
      <c r="M44" s="20"/>
      <c r="N44" s="20"/>
      <c r="O44" s="20"/>
      <c r="P44" s="20"/>
      <c r="Q44" s="24" t="str">
        <f>VLOOKUP(B44,[4]K63CC!$B$7:$K$13,10,0)</f>
        <v>0.00</v>
      </c>
    </row>
    <row r="45" spans="1:17" s="24" customFormat="1" x14ac:dyDescent="0.25">
      <c r="A45" s="14">
        <v>32</v>
      </c>
      <c r="B45" s="82">
        <v>18020049</v>
      </c>
      <c r="C45" s="82" t="s">
        <v>286</v>
      </c>
      <c r="D45" s="85">
        <v>36774</v>
      </c>
      <c r="E45" s="14">
        <v>100</v>
      </c>
      <c r="F45" s="14">
        <v>100</v>
      </c>
      <c r="G45" s="14">
        <v>80</v>
      </c>
      <c r="H45" s="20" t="str">
        <f t="shared" si="0"/>
        <v>Tốt</v>
      </c>
      <c r="I45" s="14">
        <v>80</v>
      </c>
      <c r="J45" s="21" t="str">
        <f t="shared" si="1"/>
        <v>Tốt</v>
      </c>
      <c r="K45" s="28"/>
      <c r="L45" s="29" t="s">
        <v>558</v>
      </c>
      <c r="M45" s="20"/>
      <c r="N45" s="20"/>
      <c r="O45" s="20"/>
      <c r="P45" s="20"/>
      <c r="Q45" s="24" t="e">
        <f>VLOOKUP(B45,[4]K63CC!$B$7:$K$13,10,0)</f>
        <v>#N/A</v>
      </c>
    </row>
    <row r="46" spans="1:17" s="24" customFormat="1" x14ac:dyDescent="0.25">
      <c r="A46" s="12">
        <v>33</v>
      </c>
      <c r="B46" s="82">
        <v>18021129</v>
      </c>
      <c r="C46" s="82" t="s">
        <v>78</v>
      </c>
      <c r="D46" s="85">
        <v>36871</v>
      </c>
      <c r="E46" s="14">
        <v>0</v>
      </c>
      <c r="F46" s="14">
        <v>0</v>
      </c>
      <c r="G46" s="14">
        <v>0</v>
      </c>
      <c r="H46" s="20" t="str">
        <f t="shared" si="0"/>
        <v>Kém</v>
      </c>
      <c r="I46" s="14">
        <v>0</v>
      </c>
      <c r="J46" s="21" t="str">
        <f t="shared" si="1"/>
        <v>Kém</v>
      </c>
      <c r="K46" s="28"/>
      <c r="L46" s="29"/>
      <c r="M46" s="20"/>
      <c r="N46" s="20"/>
      <c r="O46" s="20"/>
      <c r="P46" s="20"/>
      <c r="Q46" s="24" t="e">
        <f>VLOOKUP(B46,[4]K63CC!$B$7:$K$13,10,0)</f>
        <v>#N/A</v>
      </c>
    </row>
    <row r="47" spans="1:17" s="24" customFormat="1" x14ac:dyDescent="0.25">
      <c r="A47" s="14">
        <v>34</v>
      </c>
      <c r="B47" s="82">
        <v>18021192</v>
      </c>
      <c r="C47" s="82" t="s">
        <v>287</v>
      </c>
      <c r="D47" s="85">
        <v>36527</v>
      </c>
      <c r="E47" s="14">
        <v>90</v>
      </c>
      <c r="F47" s="14">
        <v>90</v>
      </c>
      <c r="G47" s="14">
        <v>80</v>
      </c>
      <c r="H47" s="20" t="str">
        <f t="shared" si="0"/>
        <v>Tốt</v>
      </c>
      <c r="I47" s="14">
        <v>80</v>
      </c>
      <c r="J47" s="21" t="str">
        <f t="shared" si="1"/>
        <v>Tốt</v>
      </c>
      <c r="K47" s="14"/>
      <c r="L47" s="29" t="s">
        <v>558</v>
      </c>
      <c r="M47" s="20"/>
      <c r="N47" s="20"/>
      <c r="O47" s="20"/>
      <c r="P47" s="20"/>
      <c r="Q47" s="24" t="e">
        <f>VLOOKUP(B47,[4]K63CC!$B$7:$K$13,10,0)</f>
        <v>#N/A</v>
      </c>
    </row>
    <row r="48" spans="1:17" s="24" customFormat="1" x14ac:dyDescent="0.25">
      <c r="A48" s="12">
        <v>35</v>
      </c>
      <c r="B48" s="82">
        <v>18021175</v>
      </c>
      <c r="C48" s="82" t="s">
        <v>76</v>
      </c>
      <c r="D48" s="85">
        <v>36806</v>
      </c>
      <c r="E48" s="14">
        <v>90</v>
      </c>
      <c r="F48" s="14">
        <v>90</v>
      </c>
      <c r="G48" s="14">
        <v>90</v>
      </c>
      <c r="H48" s="20" t="str">
        <f t="shared" si="0"/>
        <v>Xuất sắc</v>
      </c>
      <c r="I48" s="14">
        <v>90</v>
      </c>
      <c r="J48" s="21" t="str">
        <f t="shared" si="1"/>
        <v>Xuất sắc</v>
      </c>
      <c r="K48" s="28"/>
      <c r="L48" s="29"/>
      <c r="M48" s="20"/>
      <c r="N48" s="20"/>
      <c r="O48" s="20"/>
      <c r="P48" s="20"/>
      <c r="Q48" s="24" t="str">
        <f>VLOOKUP(B48,[4]K63CC!$B$7:$K$13,10,0)</f>
        <v>3.70</v>
      </c>
    </row>
    <row r="49" spans="1:17" s="24" customFormat="1" x14ac:dyDescent="0.25">
      <c r="A49" s="14">
        <v>36</v>
      </c>
      <c r="B49" s="82">
        <v>18021170</v>
      </c>
      <c r="C49" s="82" t="s">
        <v>288</v>
      </c>
      <c r="D49" s="85">
        <v>36803</v>
      </c>
      <c r="E49" s="14">
        <v>80</v>
      </c>
      <c r="F49" s="14">
        <v>80</v>
      </c>
      <c r="G49" s="14">
        <v>80</v>
      </c>
      <c r="H49" s="20" t="str">
        <f t="shared" si="0"/>
        <v>Tốt</v>
      </c>
      <c r="I49" s="14">
        <v>80</v>
      </c>
      <c r="J49" s="21" t="str">
        <f t="shared" si="1"/>
        <v>Tốt</v>
      </c>
      <c r="K49" s="28"/>
      <c r="L49" s="29"/>
      <c r="M49" s="20"/>
      <c r="N49" s="20"/>
      <c r="O49" s="20"/>
      <c r="P49" s="20"/>
      <c r="Q49" s="24" t="e">
        <f>VLOOKUP(B49,[4]K63CC!$B$7:$K$13,10,0)</f>
        <v>#N/A</v>
      </c>
    </row>
    <row r="50" spans="1:17" s="24" customFormat="1" x14ac:dyDescent="0.25">
      <c r="A50" s="12">
        <v>37</v>
      </c>
      <c r="B50" s="82">
        <v>18021146</v>
      </c>
      <c r="C50" s="82" t="s">
        <v>63</v>
      </c>
      <c r="D50" s="85">
        <v>36610</v>
      </c>
      <c r="E50" s="14">
        <v>90</v>
      </c>
      <c r="F50" s="14">
        <v>90</v>
      </c>
      <c r="G50" s="14">
        <v>90</v>
      </c>
      <c r="H50" s="20" t="str">
        <f t="shared" si="0"/>
        <v>Xuất sắc</v>
      </c>
      <c r="I50" s="14">
        <v>90</v>
      </c>
      <c r="J50" s="21" t="str">
        <f t="shared" si="1"/>
        <v>Xuất sắc</v>
      </c>
      <c r="K50" s="28"/>
      <c r="L50" s="29"/>
      <c r="M50" s="20"/>
      <c r="N50" s="20"/>
      <c r="O50" s="20"/>
      <c r="P50" s="20"/>
      <c r="Q50" s="24" t="str">
        <f>VLOOKUP(B50,[4]K63CC!$B$7:$K$13,10,0)</f>
        <v>3.70</v>
      </c>
    </row>
    <row r="51" spans="1:17" s="24" customFormat="1" x14ac:dyDescent="0.25">
      <c r="A51" s="14">
        <v>38</v>
      </c>
      <c r="B51" s="82">
        <v>18021158</v>
      </c>
      <c r="C51" s="82" t="s">
        <v>290</v>
      </c>
      <c r="D51" s="85">
        <v>36571</v>
      </c>
      <c r="E51" s="14">
        <v>90</v>
      </c>
      <c r="F51" s="14">
        <v>90</v>
      </c>
      <c r="G51" s="14">
        <v>80</v>
      </c>
      <c r="H51" s="20" t="str">
        <f t="shared" si="0"/>
        <v>Tốt</v>
      </c>
      <c r="I51" s="14">
        <v>80</v>
      </c>
      <c r="J51" s="21" t="str">
        <f t="shared" si="1"/>
        <v>Tốt</v>
      </c>
      <c r="K51" s="28"/>
      <c r="L51" s="29" t="s">
        <v>558</v>
      </c>
      <c r="M51" s="20"/>
      <c r="N51" s="20"/>
      <c r="O51" s="20"/>
      <c r="P51" s="20"/>
      <c r="Q51" s="24" t="e">
        <f>VLOOKUP(B51,[4]K63CC!$B$7:$K$13,10,0)</f>
        <v>#N/A</v>
      </c>
    </row>
    <row r="52" spans="1:17" s="24" customFormat="1" x14ac:dyDescent="0.25">
      <c r="A52" s="12">
        <v>39</v>
      </c>
      <c r="B52" s="82">
        <v>18021161</v>
      </c>
      <c r="C52" s="82" t="s">
        <v>291</v>
      </c>
      <c r="D52" s="85">
        <v>36626</v>
      </c>
      <c r="E52" s="14">
        <v>90</v>
      </c>
      <c r="F52" s="14">
        <v>90</v>
      </c>
      <c r="G52" s="14">
        <v>80</v>
      </c>
      <c r="H52" s="20" t="str">
        <f t="shared" si="0"/>
        <v>Tốt</v>
      </c>
      <c r="I52" s="14">
        <v>80</v>
      </c>
      <c r="J52" s="21" t="str">
        <f t="shared" si="1"/>
        <v>Tốt</v>
      </c>
      <c r="K52" s="28"/>
      <c r="L52" s="29" t="s">
        <v>558</v>
      </c>
      <c r="M52" s="20"/>
      <c r="N52" s="20"/>
      <c r="O52" s="20"/>
      <c r="P52" s="20"/>
      <c r="Q52" s="24" t="e">
        <f>VLOOKUP(B52,[4]K63CC!$B$7:$K$13,10,0)</f>
        <v>#N/A</v>
      </c>
    </row>
    <row r="53" spans="1:17" s="24" customFormat="1" x14ac:dyDescent="0.25">
      <c r="A53" s="14">
        <v>40</v>
      </c>
      <c r="B53" s="82">
        <v>18021242</v>
      </c>
      <c r="C53" s="82" t="s">
        <v>293</v>
      </c>
      <c r="D53" s="85">
        <v>36557</v>
      </c>
      <c r="E53" s="14">
        <v>90</v>
      </c>
      <c r="F53" s="14">
        <v>90</v>
      </c>
      <c r="G53" s="14">
        <v>80</v>
      </c>
      <c r="H53" s="20" t="str">
        <f t="shared" si="0"/>
        <v>Tốt</v>
      </c>
      <c r="I53" s="14">
        <v>80</v>
      </c>
      <c r="J53" s="21" t="str">
        <f t="shared" si="1"/>
        <v>Tốt</v>
      </c>
      <c r="K53" s="28"/>
      <c r="L53" s="29" t="s">
        <v>558</v>
      </c>
      <c r="M53" s="20"/>
      <c r="N53" s="20"/>
      <c r="O53" s="20"/>
      <c r="P53" s="20"/>
      <c r="Q53" s="24" t="e">
        <f>VLOOKUP(B53,[4]K63CC!$B$7:$K$13,10,0)</f>
        <v>#N/A</v>
      </c>
    </row>
    <row r="54" spans="1:17" s="24" customFormat="1" x14ac:dyDescent="0.25">
      <c r="A54" s="12">
        <v>41</v>
      </c>
      <c r="B54" s="82">
        <v>18021306</v>
      </c>
      <c r="C54" s="82" t="s">
        <v>294</v>
      </c>
      <c r="D54" s="85">
        <v>36569</v>
      </c>
      <c r="E54" s="14">
        <v>80</v>
      </c>
      <c r="F54" s="14">
        <v>80</v>
      </c>
      <c r="G54" s="14">
        <v>80</v>
      </c>
      <c r="H54" s="20" t="str">
        <f t="shared" si="0"/>
        <v>Tốt</v>
      </c>
      <c r="I54" s="14">
        <v>80</v>
      </c>
      <c r="J54" s="21" t="str">
        <f t="shared" si="1"/>
        <v>Tốt</v>
      </c>
      <c r="K54" s="28"/>
      <c r="L54" s="29"/>
      <c r="M54" s="20"/>
      <c r="N54" s="20"/>
      <c r="O54" s="20"/>
      <c r="P54" s="20"/>
      <c r="Q54" s="24" t="e">
        <f>VLOOKUP(B54,[4]K63CC!$B$7:$K$13,10,0)</f>
        <v>#N/A</v>
      </c>
    </row>
    <row r="55" spans="1:17" s="24" customFormat="1" x14ac:dyDescent="0.25">
      <c r="A55" s="14">
        <v>42</v>
      </c>
      <c r="B55" s="82">
        <v>18021340</v>
      </c>
      <c r="C55" s="82" t="s">
        <v>295</v>
      </c>
      <c r="D55" s="85">
        <v>36732</v>
      </c>
      <c r="E55" s="14">
        <v>80</v>
      </c>
      <c r="F55" s="14">
        <v>80</v>
      </c>
      <c r="G55" s="14">
        <v>80</v>
      </c>
      <c r="H55" s="20" t="str">
        <f t="shared" si="0"/>
        <v>Tốt</v>
      </c>
      <c r="I55" s="14">
        <v>80</v>
      </c>
      <c r="J55" s="21" t="str">
        <f t="shared" si="1"/>
        <v>Tốt</v>
      </c>
      <c r="K55" s="14"/>
      <c r="L55" s="13"/>
      <c r="M55" s="20"/>
      <c r="N55" s="20"/>
      <c r="O55" s="20"/>
      <c r="P55" s="20"/>
      <c r="Q55" s="24" t="e">
        <f>VLOOKUP(B55,[4]K63CC!$B$7:$K$13,10,0)</f>
        <v>#N/A</v>
      </c>
    </row>
    <row r="56" spans="1:17" s="24" customFormat="1" x14ac:dyDescent="0.25">
      <c r="A56" s="12">
        <v>43</v>
      </c>
      <c r="B56" s="82">
        <v>18021337</v>
      </c>
      <c r="C56" s="82" t="s">
        <v>79</v>
      </c>
      <c r="D56" s="85">
        <v>36595</v>
      </c>
      <c r="E56" s="14">
        <v>80</v>
      </c>
      <c r="F56" s="14">
        <v>80</v>
      </c>
      <c r="G56" s="14">
        <v>80</v>
      </c>
      <c r="H56" s="20" t="str">
        <f t="shared" si="0"/>
        <v>Tốt</v>
      </c>
      <c r="I56" s="14">
        <v>80</v>
      </c>
      <c r="J56" s="21" t="str">
        <f t="shared" si="1"/>
        <v>Tốt</v>
      </c>
      <c r="K56" s="28"/>
      <c r="L56" s="29"/>
      <c r="M56" s="20"/>
      <c r="N56" s="20"/>
      <c r="O56" s="20"/>
      <c r="P56" s="20"/>
      <c r="Q56" s="24" t="e">
        <f>VLOOKUP(B56,[4]K63CC!$B$7:$K$13,10,0)</f>
        <v>#N/A</v>
      </c>
    </row>
    <row r="57" spans="1:17" s="24" customFormat="1" x14ac:dyDescent="0.25">
      <c r="A57" s="14">
        <v>44</v>
      </c>
      <c r="B57" s="82">
        <v>18021376</v>
      </c>
      <c r="C57" s="82" t="s">
        <v>44</v>
      </c>
      <c r="D57" s="85">
        <v>36634</v>
      </c>
      <c r="E57" s="14">
        <v>90</v>
      </c>
      <c r="F57" s="14">
        <v>90</v>
      </c>
      <c r="G57" s="14">
        <v>80</v>
      </c>
      <c r="H57" s="20" t="str">
        <f t="shared" si="0"/>
        <v>Tốt</v>
      </c>
      <c r="I57" s="14">
        <v>80</v>
      </c>
      <c r="J57" s="21" t="str">
        <f t="shared" si="1"/>
        <v>Tốt</v>
      </c>
      <c r="K57" s="28"/>
      <c r="L57" s="29" t="s">
        <v>558</v>
      </c>
      <c r="M57" s="20"/>
      <c r="N57" s="20"/>
      <c r="O57" s="20"/>
      <c r="P57" s="20"/>
      <c r="Q57" s="24" t="e">
        <f>VLOOKUP(B57,[4]K63CC!$B$7:$K$13,10,0)</f>
        <v>#N/A</v>
      </c>
    </row>
    <row r="58" spans="1:17" s="24" customFormat="1" x14ac:dyDescent="0.25">
      <c r="A58" s="12">
        <v>45</v>
      </c>
      <c r="B58" s="82">
        <v>18021386</v>
      </c>
      <c r="C58" s="82" t="s">
        <v>296</v>
      </c>
      <c r="D58" s="85">
        <v>36854</v>
      </c>
      <c r="E58" s="14">
        <v>80</v>
      </c>
      <c r="F58" s="14">
        <v>80</v>
      </c>
      <c r="G58" s="14">
        <v>80</v>
      </c>
      <c r="H58" s="20" t="str">
        <f t="shared" si="0"/>
        <v>Tốt</v>
      </c>
      <c r="I58" s="14">
        <v>80</v>
      </c>
      <c r="J58" s="21" t="str">
        <f t="shared" si="1"/>
        <v>Tốt</v>
      </c>
      <c r="K58" s="28"/>
      <c r="L58" s="29"/>
      <c r="M58" s="20"/>
      <c r="N58" s="20"/>
      <c r="O58" s="20"/>
      <c r="P58" s="20"/>
      <c r="Q58" s="24" t="e">
        <f>VLOOKUP(B58,[4]K63CC!$B$7:$K$13,10,0)</f>
        <v>#N/A</v>
      </c>
    </row>
    <row r="59" spans="1:17" s="24" customFormat="1" x14ac:dyDescent="0.25">
      <c r="A59" s="14">
        <v>46</v>
      </c>
      <c r="B59" s="82">
        <v>18021436</v>
      </c>
      <c r="C59" s="82" t="s">
        <v>298</v>
      </c>
      <c r="D59" s="85">
        <v>36540</v>
      </c>
      <c r="E59" s="14">
        <v>80</v>
      </c>
      <c r="F59" s="14">
        <v>80</v>
      </c>
      <c r="G59" s="14">
        <v>80</v>
      </c>
      <c r="H59" s="20" t="str">
        <f t="shared" si="0"/>
        <v>Tốt</v>
      </c>
      <c r="I59" s="14">
        <v>80</v>
      </c>
      <c r="J59" s="21" t="str">
        <f t="shared" si="1"/>
        <v>Tốt</v>
      </c>
      <c r="K59" s="36"/>
      <c r="L59" s="37"/>
      <c r="M59" s="20"/>
      <c r="N59" s="20"/>
      <c r="O59" s="20"/>
      <c r="P59" s="20"/>
      <c r="Q59" s="24" t="e">
        <f>VLOOKUP(B59,[4]K63CC!$B$7:$K$13,10,0)</f>
        <v>#N/A</v>
      </c>
    </row>
    <row r="61" spans="1:17" x14ac:dyDescent="0.25">
      <c r="A61" s="38" t="s">
        <v>518</v>
      </c>
      <c r="K61" s="23"/>
      <c r="L61" s="16"/>
    </row>
  </sheetData>
  <mergeCells count="23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N12:N13"/>
    <mergeCell ref="O12:O13"/>
    <mergeCell ref="P12:P13"/>
    <mergeCell ref="M12:M13"/>
    <mergeCell ref="F12:F13"/>
    <mergeCell ref="G12:H12"/>
    <mergeCell ref="I12:J12"/>
    <mergeCell ref="K12:K13"/>
    <mergeCell ref="L12:L13"/>
  </mergeCells>
  <pageMargins left="0.27" right="0.19" top="0.33" bottom="0.31" header="0.17" footer="0.17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9"/>
  <sheetViews>
    <sheetView topLeftCell="A38" workbookViewId="0">
      <selection activeCell="A14" sqref="A14:XFD57"/>
    </sheetView>
  </sheetViews>
  <sheetFormatPr defaultColWidth="9.125" defaultRowHeight="15" x14ac:dyDescent="0.25"/>
  <cols>
    <col min="1" max="1" width="5" style="17" bestFit="1" customWidth="1"/>
    <col min="2" max="2" width="10.125" style="17" bestFit="1" customWidth="1"/>
    <col min="3" max="3" width="22.875" style="16" bestFit="1" customWidth="1"/>
    <col min="4" max="4" width="11.25" style="22" bestFit="1" customWidth="1"/>
    <col min="5" max="5" width="9.25" style="17" customWidth="1"/>
    <col min="6" max="6" width="9.625" style="17" customWidth="1"/>
    <col min="7" max="7" width="6.875" style="17" customWidth="1"/>
    <col min="8" max="8" width="10.75" style="16" customWidth="1"/>
    <col min="9" max="9" width="7.75" style="17" customWidth="1"/>
    <col min="10" max="10" width="10.375" style="17" customWidth="1"/>
    <col min="11" max="11" width="9" style="26" hidden="1" customWidth="1"/>
    <col min="12" max="12" width="18.875" style="18" hidden="1" customWidth="1"/>
    <col min="13" max="13" width="11.125" style="16" hidden="1" customWidth="1"/>
    <col min="14" max="14" width="15.25" style="16" hidden="1" customWidth="1"/>
    <col min="15" max="16" width="0" style="16" hidden="1" customWidth="1"/>
    <col min="17" max="16384" width="9.125" style="16"/>
  </cols>
  <sheetData>
    <row r="1" spans="1:16" hidden="1" x14ac:dyDescent="0.25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17"/>
      <c r="L1" s="16"/>
    </row>
    <row r="2" spans="1:16" hidden="1" x14ac:dyDescent="0.25">
      <c r="A2" s="124" t="s">
        <v>491</v>
      </c>
      <c r="B2" s="124"/>
      <c r="C2" s="124"/>
      <c r="D2" s="124"/>
      <c r="E2" s="124"/>
      <c r="F2" s="124"/>
      <c r="G2" s="124"/>
      <c r="H2" s="124"/>
      <c r="I2" s="124"/>
      <c r="J2" s="124"/>
      <c r="K2" s="17"/>
      <c r="L2" s="16"/>
    </row>
    <row r="3" spans="1:16" hidden="1" x14ac:dyDescent="0.25">
      <c r="A3" s="124" t="s">
        <v>512</v>
      </c>
      <c r="B3" s="124"/>
      <c r="C3" s="124"/>
      <c r="D3" s="124"/>
      <c r="E3" s="124"/>
      <c r="F3" s="124"/>
      <c r="G3" s="124"/>
      <c r="H3" s="124"/>
      <c r="I3" s="124"/>
      <c r="J3" s="124"/>
      <c r="K3" s="17"/>
      <c r="L3" s="16"/>
    </row>
    <row r="4" spans="1:16" hidden="1" x14ac:dyDescent="0.25">
      <c r="A4" s="125" t="s">
        <v>481</v>
      </c>
      <c r="B4" s="125"/>
      <c r="C4" s="125"/>
      <c r="D4" s="125"/>
      <c r="E4" s="125"/>
      <c r="F4" s="125"/>
      <c r="G4" s="125"/>
      <c r="H4" s="125"/>
      <c r="I4" s="125"/>
      <c r="J4" s="125"/>
      <c r="K4" s="17"/>
      <c r="L4" s="16"/>
    </row>
    <row r="5" spans="1:16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17"/>
      <c r="L5" s="16"/>
    </row>
    <row r="6" spans="1:16" x14ac:dyDescent="0.25">
      <c r="A6" s="115" t="s">
        <v>8</v>
      </c>
      <c r="B6" s="115"/>
      <c r="C6" s="115"/>
      <c r="D6" s="115"/>
      <c r="E6" s="64"/>
      <c r="F6" s="64"/>
      <c r="G6" s="64"/>
    </row>
    <row r="7" spans="1:16" x14ac:dyDescent="0.25">
      <c r="A7" s="117" t="s">
        <v>4</v>
      </c>
      <c r="B7" s="117"/>
      <c r="C7" s="117"/>
      <c r="D7" s="117"/>
      <c r="E7" s="120"/>
      <c r="F7" s="120"/>
      <c r="G7" s="120"/>
      <c r="H7" s="120"/>
      <c r="I7" s="77"/>
      <c r="J7" s="77"/>
      <c r="K7" s="46"/>
    </row>
    <row r="8" spans="1:16" x14ac:dyDescent="0.25">
      <c r="A8" s="77"/>
      <c r="B8" s="64"/>
      <c r="C8" s="41"/>
      <c r="D8" s="25"/>
      <c r="E8" s="64"/>
      <c r="F8" s="64"/>
      <c r="G8" s="42"/>
    </row>
    <row r="9" spans="1:16" x14ac:dyDescent="0.25">
      <c r="A9" s="120" t="s">
        <v>492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6" s="24" customFormat="1" x14ac:dyDescent="0.2">
      <c r="A10" s="117" t="s">
        <v>522</v>
      </c>
      <c r="B10" s="117"/>
      <c r="C10" s="117"/>
      <c r="D10" s="117"/>
      <c r="E10" s="117"/>
      <c r="F10" s="117"/>
      <c r="G10" s="117"/>
      <c r="H10" s="117"/>
      <c r="I10" s="119"/>
      <c r="J10" s="119"/>
      <c r="K10" s="119"/>
      <c r="L10" s="119"/>
    </row>
    <row r="11" spans="1:16" s="24" customFormat="1" x14ac:dyDescent="0.2">
      <c r="A11" s="23"/>
      <c r="B11" s="23"/>
      <c r="D11" s="70"/>
      <c r="E11" s="23"/>
      <c r="F11" s="23"/>
      <c r="G11" s="23"/>
      <c r="I11" s="23"/>
      <c r="J11" s="23"/>
      <c r="K11" s="23"/>
      <c r="L11" s="65"/>
    </row>
    <row r="12" spans="1:16" s="24" customFormat="1" ht="28.5" customHeight="1" x14ac:dyDescent="0.2">
      <c r="A12" s="123" t="s">
        <v>0</v>
      </c>
      <c r="B12" s="123" t="s">
        <v>1</v>
      </c>
      <c r="C12" s="123" t="s">
        <v>2</v>
      </c>
      <c r="D12" s="126" t="s">
        <v>3</v>
      </c>
      <c r="E12" s="123" t="s">
        <v>22</v>
      </c>
      <c r="F12" s="123" t="s">
        <v>24</v>
      </c>
      <c r="G12" s="123" t="s">
        <v>546</v>
      </c>
      <c r="H12" s="123"/>
      <c r="I12" s="123" t="s">
        <v>547</v>
      </c>
      <c r="J12" s="123"/>
      <c r="K12" s="123" t="s">
        <v>71</v>
      </c>
      <c r="L12" s="123" t="s">
        <v>73</v>
      </c>
      <c r="M12" s="123" t="s">
        <v>524</v>
      </c>
      <c r="N12" s="122" t="s">
        <v>543</v>
      </c>
      <c r="O12" s="122" t="s">
        <v>544</v>
      </c>
      <c r="P12" s="122" t="s">
        <v>545</v>
      </c>
    </row>
    <row r="13" spans="1:16" s="24" customFormat="1" ht="29.25" customHeight="1" x14ac:dyDescent="0.2">
      <c r="A13" s="123"/>
      <c r="B13" s="123"/>
      <c r="C13" s="123"/>
      <c r="D13" s="126"/>
      <c r="E13" s="123"/>
      <c r="F13" s="123"/>
      <c r="G13" s="73" t="s">
        <v>23</v>
      </c>
      <c r="H13" s="73" t="s">
        <v>7</v>
      </c>
      <c r="I13" s="73" t="s">
        <v>23</v>
      </c>
      <c r="J13" s="73" t="s">
        <v>7</v>
      </c>
      <c r="K13" s="123"/>
      <c r="L13" s="123"/>
      <c r="M13" s="123"/>
      <c r="N13" s="122"/>
      <c r="O13" s="122"/>
      <c r="P13" s="122"/>
    </row>
    <row r="14" spans="1:16" s="24" customFormat="1" x14ac:dyDescent="0.25">
      <c r="A14" s="12">
        <v>1</v>
      </c>
      <c r="B14" s="82">
        <v>18020172</v>
      </c>
      <c r="C14" s="82" t="s">
        <v>329</v>
      </c>
      <c r="D14" s="85">
        <v>36865</v>
      </c>
      <c r="E14" s="28">
        <v>80</v>
      </c>
      <c r="F14" s="28">
        <v>80</v>
      </c>
      <c r="G14" s="28">
        <v>80</v>
      </c>
      <c r="H14" s="20" t="str">
        <f>IF(G14&gt;=90,"Xuất sắc",IF(G14&gt;=80,"Tốt", IF(G14&gt;=65,"Khá",IF(G14&gt;=50,"Trung bình", IF(G14&gt;=35, "Yếu", "Kém")))))</f>
        <v>Tốt</v>
      </c>
      <c r="I14" s="28">
        <v>80</v>
      </c>
      <c r="J14" s="21" t="str">
        <f>IF(I14&gt;=90,"Xuất sắc",IF(I14&gt;=80,"Tốt", IF(I14&gt;=65,"Khá",IF(I14&gt;=50,"Trung bình", IF(I14&gt;=35, "Yếu", "Kém")))))</f>
        <v>Tốt</v>
      </c>
      <c r="K14" s="28"/>
      <c r="L14" s="29"/>
      <c r="M14" s="20" t="e">
        <f>VLOOKUP(B14,[5]K63CD!$B$7:$K$20,10,0)</f>
        <v>#N/A</v>
      </c>
      <c r="N14" s="20"/>
      <c r="O14" s="20"/>
      <c r="P14" s="20"/>
    </row>
    <row r="15" spans="1:16" x14ac:dyDescent="0.25">
      <c r="A15" s="14">
        <v>2</v>
      </c>
      <c r="B15" s="82">
        <v>18020201</v>
      </c>
      <c r="C15" s="82" t="s">
        <v>331</v>
      </c>
      <c r="D15" s="85">
        <v>36718</v>
      </c>
      <c r="E15" s="28">
        <v>90</v>
      </c>
      <c r="F15" s="28">
        <v>90</v>
      </c>
      <c r="G15" s="28">
        <v>80</v>
      </c>
      <c r="H15" s="20" t="str">
        <f>IF(G15&gt;=90,"Xuất sắc",IF(G15&gt;=80,"Tốt", IF(G15&gt;=65,"Khá",IF(G15&gt;=50,"Trung bình", IF(G15&gt;=35, "Yếu", "Kém")))))</f>
        <v>Tốt</v>
      </c>
      <c r="I15" s="28">
        <v>80</v>
      </c>
      <c r="J15" s="21" t="str">
        <f>IF(I15&gt;=90,"Xuất sắc",IF(I15&gt;=80,"Tốt", IF(I15&gt;=65,"Khá",IF(I15&gt;=50,"Trung bình", IF(I15&gt;=35, "Yếu", "Kém")))))</f>
        <v>Tốt</v>
      </c>
      <c r="K15" s="12"/>
      <c r="L15" s="29" t="s">
        <v>558</v>
      </c>
      <c r="M15" s="20" t="e">
        <f>VLOOKUP(B15,[5]K63CD!$B$7:$K$20,10,0)</f>
        <v>#N/A</v>
      </c>
      <c r="N15" s="72"/>
      <c r="O15" s="72"/>
      <c r="P15" s="72"/>
    </row>
    <row r="16" spans="1:16" s="24" customFormat="1" x14ac:dyDescent="0.25">
      <c r="A16" s="12">
        <v>3</v>
      </c>
      <c r="B16" s="82">
        <v>18020251</v>
      </c>
      <c r="C16" s="82" t="s">
        <v>334</v>
      </c>
      <c r="D16" s="85">
        <v>36663</v>
      </c>
      <c r="E16" s="28">
        <v>90</v>
      </c>
      <c r="F16" s="28">
        <v>90</v>
      </c>
      <c r="G16" s="28">
        <v>80</v>
      </c>
      <c r="H16" s="20" t="str">
        <f t="shared" ref="H16:H57" si="0">IF(G16&gt;=90,"Xuất sắc",IF(G16&gt;=80,"Tốt", IF(G16&gt;=65,"Khá",IF(G16&gt;=50,"Trung bình", IF(G16&gt;=35, "Yếu", "Kém")))))</f>
        <v>Tốt</v>
      </c>
      <c r="I16" s="28">
        <v>80</v>
      </c>
      <c r="J16" s="21" t="str">
        <f t="shared" ref="J16:J57" si="1">IF(I16&gt;=90,"Xuất sắc",IF(I16&gt;=80,"Tốt", IF(I16&gt;=65,"Khá",IF(I16&gt;=50,"Trung bình", IF(I16&gt;=35, "Yếu", "Kém")))))</f>
        <v>Tốt</v>
      </c>
      <c r="K16" s="28"/>
      <c r="L16" s="29"/>
      <c r="M16" s="20" t="e">
        <f>VLOOKUP(B16,[5]K63CD!$B$7:$K$20,10,0)</f>
        <v>#N/A</v>
      </c>
      <c r="N16" s="20"/>
      <c r="O16" s="20"/>
      <c r="P16" s="20"/>
    </row>
    <row r="17" spans="1:16" s="24" customFormat="1" x14ac:dyDescent="0.25">
      <c r="A17" s="12">
        <v>4</v>
      </c>
      <c r="B17" s="82">
        <v>18020259</v>
      </c>
      <c r="C17" s="82" t="s">
        <v>335</v>
      </c>
      <c r="D17" s="85">
        <v>36708</v>
      </c>
      <c r="E17" s="28">
        <v>80</v>
      </c>
      <c r="F17" s="28">
        <v>80</v>
      </c>
      <c r="G17" s="28">
        <v>80</v>
      </c>
      <c r="H17" s="20" t="str">
        <f t="shared" si="0"/>
        <v>Tốt</v>
      </c>
      <c r="I17" s="28">
        <v>80</v>
      </c>
      <c r="J17" s="21" t="str">
        <f t="shared" si="1"/>
        <v>Tốt</v>
      </c>
      <c r="K17" s="30"/>
      <c r="L17" s="31"/>
      <c r="M17" s="20" t="e">
        <f>VLOOKUP(B17,[5]K63CD!$B$7:$K$20,10,0)</f>
        <v>#N/A</v>
      </c>
      <c r="N17" s="20"/>
      <c r="O17" s="20"/>
      <c r="P17" s="20"/>
    </row>
    <row r="18" spans="1:16" s="24" customFormat="1" x14ac:dyDescent="0.25">
      <c r="A18" s="12">
        <v>5</v>
      </c>
      <c r="B18" s="82">
        <v>18020310</v>
      </c>
      <c r="C18" s="82" t="s">
        <v>336</v>
      </c>
      <c r="D18" s="85">
        <v>36828</v>
      </c>
      <c r="E18" s="28">
        <v>90</v>
      </c>
      <c r="F18" s="28">
        <v>90</v>
      </c>
      <c r="G18" s="28">
        <v>90</v>
      </c>
      <c r="H18" s="20" t="str">
        <f t="shared" si="0"/>
        <v>Xuất sắc</v>
      </c>
      <c r="I18" s="28">
        <v>90</v>
      </c>
      <c r="J18" s="21" t="str">
        <f t="shared" si="1"/>
        <v>Xuất sắc</v>
      </c>
      <c r="K18" s="28"/>
      <c r="L18" s="29"/>
      <c r="M18" s="20" t="str">
        <f>VLOOKUP(B18,[5]K63CD!$B$7:$K$20,10,0)</f>
        <v>4.00</v>
      </c>
      <c r="N18" s="20"/>
      <c r="O18" s="20"/>
      <c r="P18" s="20"/>
    </row>
    <row r="19" spans="1:16" s="24" customFormat="1" x14ac:dyDescent="0.25">
      <c r="A19" s="14">
        <v>6</v>
      </c>
      <c r="B19" s="82">
        <v>18020371</v>
      </c>
      <c r="C19" s="82" t="s">
        <v>337</v>
      </c>
      <c r="D19" s="85">
        <v>36621</v>
      </c>
      <c r="E19" s="28">
        <v>90</v>
      </c>
      <c r="F19" s="28">
        <v>90</v>
      </c>
      <c r="G19" s="28">
        <v>80</v>
      </c>
      <c r="H19" s="20" t="str">
        <f t="shared" si="0"/>
        <v>Tốt</v>
      </c>
      <c r="I19" s="28">
        <v>80</v>
      </c>
      <c r="J19" s="21" t="str">
        <f t="shared" si="1"/>
        <v>Tốt</v>
      </c>
      <c r="K19" s="28"/>
      <c r="L19" s="29" t="s">
        <v>558</v>
      </c>
      <c r="M19" s="20" t="e">
        <f>VLOOKUP(B19,[5]K63CD!$B$7:$K$20,10,0)</f>
        <v>#N/A</v>
      </c>
      <c r="N19" s="20"/>
      <c r="O19" s="20"/>
      <c r="P19" s="20"/>
    </row>
    <row r="20" spans="1:16" s="24" customFormat="1" x14ac:dyDescent="0.25">
      <c r="A20" s="12">
        <v>7</v>
      </c>
      <c r="B20" s="82">
        <v>18020384</v>
      </c>
      <c r="C20" s="82" t="s">
        <v>338</v>
      </c>
      <c r="D20" s="85">
        <v>36657</v>
      </c>
      <c r="E20" s="28">
        <v>86</v>
      </c>
      <c r="F20" s="28">
        <v>86</v>
      </c>
      <c r="G20" s="28">
        <v>86</v>
      </c>
      <c r="H20" s="20" t="str">
        <f t="shared" si="0"/>
        <v>Tốt</v>
      </c>
      <c r="I20" s="28">
        <v>86</v>
      </c>
      <c r="J20" s="21" t="str">
        <f t="shared" si="1"/>
        <v>Tốt</v>
      </c>
      <c r="K20" s="28"/>
      <c r="L20" s="29"/>
      <c r="M20" s="20" t="e">
        <f>VLOOKUP(B20,[5]K63CD!$B$7:$K$20,10,0)</f>
        <v>#N/A</v>
      </c>
      <c r="N20" s="20"/>
      <c r="O20" s="20"/>
      <c r="P20" s="20"/>
    </row>
    <row r="21" spans="1:16" s="24" customFormat="1" x14ac:dyDescent="0.25">
      <c r="A21" s="14">
        <v>8</v>
      </c>
      <c r="B21" s="82">
        <v>18020265</v>
      </c>
      <c r="C21" s="82" t="s">
        <v>340</v>
      </c>
      <c r="D21" s="85">
        <v>36734</v>
      </c>
      <c r="E21" s="28">
        <v>90</v>
      </c>
      <c r="F21" s="28">
        <v>90</v>
      </c>
      <c r="G21" s="28">
        <v>90</v>
      </c>
      <c r="H21" s="20" t="str">
        <f t="shared" si="0"/>
        <v>Xuất sắc</v>
      </c>
      <c r="I21" s="28">
        <v>90</v>
      </c>
      <c r="J21" s="21" t="str">
        <f t="shared" si="1"/>
        <v>Xuất sắc</v>
      </c>
      <c r="K21" s="28"/>
      <c r="L21" s="29"/>
      <c r="M21" s="20" t="str">
        <f>VLOOKUP(B21,[5]K63CD!$B$7:$K$20,10,0)</f>
        <v>4.00</v>
      </c>
      <c r="N21" s="20"/>
      <c r="O21" s="20"/>
      <c r="P21" s="20"/>
    </row>
    <row r="22" spans="1:16" s="24" customFormat="1" x14ac:dyDescent="0.25">
      <c r="A22" s="12">
        <v>9</v>
      </c>
      <c r="B22" s="82">
        <v>18020351</v>
      </c>
      <c r="C22" s="82" t="s">
        <v>342</v>
      </c>
      <c r="D22" s="85">
        <v>36561</v>
      </c>
      <c r="E22" s="28">
        <v>80</v>
      </c>
      <c r="F22" s="28">
        <v>80</v>
      </c>
      <c r="G22" s="28">
        <v>80</v>
      </c>
      <c r="H22" s="20" t="str">
        <f t="shared" si="0"/>
        <v>Tốt</v>
      </c>
      <c r="I22" s="28">
        <v>80</v>
      </c>
      <c r="J22" s="21" t="str">
        <f t="shared" si="1"/>
        <v>Tốt</v>
      </c>
      <c r="K22" s="28"/>
      <c r="L22" s="29"/>
      <c r="M22" s="20" t="e">
        <f>VLOOKUP(B22,[5]K63CD!$B$7:$K$20,10,0)</f>
        <v>#N/A</v>
      </c>
      <c r="N22" s="20"/>
      <c r="O22" s="20"/>
      <c r="P22" s="20"/>
    </row>
    <row r="23" spans="1:16" s="24" customFormat="1" x14ac:dyDescent="0.25">
      <c r="A23" s="12">
        <v>10</v>
      </c>
      <c r="B23" s="82">
        <v>18020342</v>
      </c>
      <c r="C23" s="82" t="s">
        <v>343</v>
      </c>
      <c r="D23" s="85">
        <v>36557</v>
      </c>
      <c r="E23" s="28">
        <v>80</v>
      </c>
      <c r="F23" s="28">
        <v>80</v>
      </c>
      <c r="G23" s="28">
        <v>80</v>
      </c>
      <c r="H23" s="20" t="str">
        <f t="shared" si="0"/>
        <v>Tốt</v>
      </c>
      <c r="I23" s="28">
        <v>80</v>
      </c>
      <c r="J23" s="21" t="str">
        <f t="shared" si="1"/>
        <v>Tốt</v>
      </c>
      <c r="K23" s="14"/>
      <c r="L23" s="13"/>
      <c r="M23" s="20" t="e">
        <f>VLOOKUP(B23,[5]K63CD!$B$7:$K$20,10,0)</f>
        <v>#N/A</v>
      </c>
      <c r="N23" s="20"/>
      <c r="O23" s="20"/>
      <c r="P23" s="20"/>
    </row>
    <row r="24" spans="1:16" s="24" customFormat="1" x14ac:dyDescent="0.25">
      <c r="A24" s="12">
        <v>11</v>
      </c>
      <c r="B24" s="82">
        <v>18020469</v>
      </c>
      <c r="C24" s="82" t="s">
        <v>345</v>
      </c>
      <c r="D24" s="85">
        <v>36606</v>
      </c>
      <c r="E24" s="28">
        <v>90</v>
      </c>
      <c r="F24" s="28">
        <v>90</v>
      </c>
      <c r="G24" s="28">
        <v>90</v>
      </c>
      <c r="H24" s="20" t="str">
        <f t="shared" si="0"/>
        <v>Xuất sắc</v>
      </c>
      <c r="I24" s="28">
        <v>90</v>
      </c>
      <c r="J24" s="21" t="str">
        <f t="shared" si="1"/>
        <v>Xuất sắc</v>
      </c>
      <c r="K24" s="14"/>
      <c r="L24" s="13"/>
      <c r="M24" s="20" t="str">
        <f>VLOOKUP(B24,[5]K63CD!$B$7:$K$20,10,0)</f>
        <v>4.00</v>
      </c>
      <c r="N24" s="20"/>
      <c r="O24" s="20"/>
      <c r="P24" s="20"/>
    </row>
    <row r="25" spans="1:16" s="24" customFormat="1" x14ac:dyDescent="0.25">
      <c r="A25" s="14">
        <v>12</v>
      </c>
      <c r="B25" s="82">
        <v>18020482</v>
      </c>
      <c r="C25" s="82" t="s">
        <v>35</v>
      </c>
      <c r="D25" s="85">
        <v>36609</v>
      </c>
      <c r="E25" s="28">
        <v>80</v>
      </c>
      <c r="F25" s="28">
        <v>80</v>
      </c>
      <c r="G25" s="28">
        <v>80</v>
      </c>
      <c r="H25" s="20" t="str">
        <f t="shared" si="0"/>
        <v>Tốt</v>
      </c>
      <c r="I25" s="28">
        <v>80</v>
      </c>
      <c r="J25" s="21" t="str">
        <f t="shared" si="1"/>
        <v>Tốt</v>
      </c>
      <c r="K25" s="28"/>
      <c r="L25" s="29"/>
      <c r="M25" s="20" t="e">
        <f>VLOOKUP(B25,[5]K63CD!$B$7:$K$20,10,0)</f>
        <v>#N/A</v>
      </c>
      <c r="N25" s="20"/>
      <c r="O25" s="20"/>
      <c r="P25" s="20"/>
    </row>
    <row r="26" spans="1:16" s="24" customFormat="1" x14ac:dyDescent="0.25">
      <c r="A26" s="12">
        <v>13</v>
      </c>
      <c r="B26" s="82">
        <v>18020530</v>
      </c>
      <c r="C26" s="82" t="s">
        <v>346</v>
      </c>
      <c r="D26" s="85">
        <v>36782</v>
      </c>
      <c r="E26" s="28">
        <v>90</v>
      </c>
      <c r="F26" s="28">
        <v>90</v>
      </c>
      <c r="G26" s="28">
        <v>90</v>
      </c>
      <c r="H26" s="20" t="str">
        <f t="shared" si="0"/>
        <v>Xuất sắc</v>
      </c>
      <c r="I26" s="28">
        <v>90</v>
      </c>
      <c r="J26" s="21" t="str">
        <f t="shared" si="1"/>
        <v>Xuất sắc</v>
      </c>
      <c r="K26" s="28"/>
      <c r="L26" s="29"/>
      <c r="M26" s="20" t="e">
        <f>VLOOKUP(B26,[5]K63CD!$B$7:$K$20,10,0)</f>
        <v>#N/A</v>
      </c>
      <c r="N26" s="20"/>
      <c r="O26" s="20"/>
      <c r="P26" s="20"/>
    </row>
    <row r="27" spans="1:16" s="24" customFormat="1" x14ac:dyDescent="0.25">
      <c r="A27" s="14">
        <v>14</v>
      </c>
      <c r="B27" s="82">
        <v>18020560</v>
      </c>
      <c r="C27" s="82" t="s">
        <v>347</v>
      </c>
      <c r="D27" s="85">
        <v>36589</v>
      </c>
      <c r="E27" s="28">
        <v>80</v>
      </c>
      <c r="F27" s="28">
        <v>80</v>
      </c>
      <c r="G27" s="28">
        <v>80</v>
      </c>
      <c r="H27" s="20" t="str">
        <f t="shared" si="0"/>
        <v>Tốt</v>
      </c>
      <c r="I27" s="28">
        <v>80</v>
      </c>
      <c r="J27" s="21" t="str">
        <f t="shared" si="1"/>
        <v>Tốt</v>
      </c>
      <c r="K27" s="28"/>
      <c r="L27" s="29"/>
      <c r="M27" s="20" t="e">
        <f>VLOOKUP(B27,[5]K63CD!$B$7:$K$20,10,0)</f>
        <v>#N/A</v>
      </c>
      <c r="N27" s="20"/>
      <c r="O27" s="20"/>
      <c r="P27" s="20"/>
    </row>
    <row r="28" spans="1:16" s="24" customFormat="1" x14ac:dyDescent="0.25">
      <c r="A28" s="12">
        <v>15</v>
      </c>
      <c r="B28" s="82">
        <v>18020573</v>
      </c>
      <c r="C28" s="82" t="s">
        <v>348</v>
      </c>
      <c r="D28" s="85">
        <v>36725</v>
      </c>
      <c r="E28" s="28">
        <v>80</v>
      </c>
      <c r="F28" s="28">
        <v>80</v>
      </c>
      <c r="G28" s="28">
        <v>80</v>
      </c>
      <c r="H28" s="20" t="str">
        <f t="shared" si="0"/>
        <v>Tốt</v>
      </c>
      <c r="I28" s="28">
        <v>80</v>
      </c>
      <c r="J28" s="21" t="str">
        <f t="shared" si="1"/>
        <v>Tốt</v>
      </c>
      <c r="K28" s="28"/>
      <c r="L28" s="29"/>
      <c r="M28" s="20" t="e">
        <f>VLOOKUP(B28,[5]K63CD!$B$7:$K$20,10,0)</f>
        <v>#N/A</v>
      </c>
      <c r="N28" s="20"/>
      <c r="O28" s="20"/>
      <c r="P28" s="20"/>
    </row>
    <row r="29" spans="1:16" s="24" customFormat="1" x14ac:dyDescent="0.25">
      <c r="A29" s="14">
        <v>16</v>
      </c>
      <c r="B29" s="82">
        <v>18020581</v>
      </c>
      <c r="C29" s="82" t="s">
        <v>532</v>
      </c>
      <c r="D29" s="85" t="s">
        <v>533</v>
      </c>
      <c r="E29" s="28">
        <v>80</v>
      </c>
      <c r="F29" s="28">
        <v>80</v>
      </c>
      <c r="G29" s="28">
        <v>80</v>
      </c>
      <c r="H29" s="20" t="str">
        <f t="shared" si="0"/>
        <v>Tốt</v>
      </c>
      <c r="I29" s="28">
        <v>80</v>
      </c>
      <c r="J29" s="21" t="str">
        <f t="shared" si="1"/>
        <v>Tốt</v>
      </c>
      <c r="K29" s="28"/>
      <c r="L29" s="29"/>
      <c r="M29" s="20" t="e">
        <f>VLOOKUP(B29,[5]K63CD!$B$7:$K$20,10,0)</f>
        <v>#N/A</v>
      </c>
      <c r="N29" s="20"/>
      <c r="O29" s="20"/>
      <c r="P29" s="20"/>
    </row>
    <row r="30" spans="1:16" s="24" customFormat="1" x14ac:dyDescent="0.25">
      <c r="A30" s="14"/>
      <c r="B30" s="82">
        <v>18020586</v>
      </c>
      <c r="C30" s="82" t="s">
        <v>534</v>
      </c>
      <c r="D30" s="85" t="s">
        <v>535</v>
      </c>
      <c r="E30" s="28">
        <v>80</v>
      </c>
      <c r="F30" s="28">
        <v>80</v>
      </c>
      <c r="G30" s="28">
        <v>80</v>
      </c>
      <c r="H30" s="20" t="str">
        <f t="shared" si="0"/>
        <v>Tốt</v>
      </c>
      <c r="I30" s="28">
        <v>80</v>
      </c>
      <c r="J30" s="21" t="str">
        <f t="shared" si="1"/>
        <v>Tốt</v>
      </c>
      <c r="K30" s="28"/>
      <c r="L30" s="29"/>
      <c r="M30" s="20" t="e">
        <f>VLOOKUP(B30,[5]K63CD!$B$7:$K$20,10,0)</f>
        <v>#N/A</v>
      </c>
      <c r="N30" s="20"/>
      <c r="O30" s="20"/>
      <c r="P30" s="20"/>
    </row>
    <row r="31" spans="1:16" s="24" customFormat="1" x14ac:dyDescent="0.25">
      <c r="A31" s="12">
        <v>17</v>
      </c>
      <c r="B31" s="82">
        <v>18020641</v>
      </c>
      <c r="C31" s="82" t="s">
        <v>349</v>
      </c>
      <c r="D31" s="85">
        <v>36668</v>
      </c>
      <c r="E31" s="28">
        <v>80</v>
      </c>
      <c r="F31" s="28">
        <v>80</v>
      </c>
      <c r="G31" s="28">
        <v>80</v>
      </c>
      <c r="H31" s="20" t="str">
        <f t="shared" si="0"/>
        <v>Tốt</v>
      </c>
      <c r="I31" s="28">
        <v>80</v>
      </c>
      <c r="J31" s="21" t="str">
        <f t="shared" si="1"/>
        <v>Tốt</v>
      </c>
      <c r="K31" s="14"/>
      <c r="L31" s="13"/>
      <c r="M31" s="20" t="e">
        <f>VLOOKUP(B31,[5]K63CD!$B$7:$K$20,10,0)</f>
        <v>#N/A</v>
      </c>
      <c r="N31" s="20"/>
      <c r="O31" s="20"/>
      <c r="P31" s="20"/>
    </row>
    <row r="32" spans="1:16" s="24" customFormat="1" x14ac:dyDescent="0.25">
      <c r="A32" s="14">
        <v>18</v>
      </c>
      <c r="B32" s="82">
        <v>18020640</v>
      </c>
      <c r="C32" s="82" t="s">
        <v>350</v>
      </c>
      <c r="D32" s="85">
        <v>36765</v>
      </c>
      <c r="E32" s="28">
        <v>80</v>
      </c>
      <c r="F32" s="28">
        <v>80</v>
      </c>
      <c r="G32" s="28">
        <v>80</v>
      </c>
      <c r="H32" s="20" t="str">
        <f t="shared" si="0"/>
        <v>Tốt</v>
      </c>
      <c r="I32" s="28">
        <v>80</v>
      </c>
      <c r="J32" s="21" t="str">
        <f t="shared" si="1"/>
        <v>Tốt</v>
      </c>
      <c r="K32" s="14"/>
      <c r="L32" s="13"/>
      <c r="M32" s="20" t="e">
        <f>VLOOKUP(B32,[5]K63CD!$B$7:$K$20,10,0)</f>
        <v>#N/A</v>
      </c>
      <c r="N32" s="20"/>
      <c r="O32" s="20"/>
      <c r="P32" s="20"/>
    </row>
    <row r="33" spans="1:16" s="24" customFormat="1" x14ac:dyDescent="0.25">
      <c r="A33" s="12">
        <v>19</v>
      </c>
      <c r="B33" s="82">
        <v>18020661</v>
      </c>
      <c r="C33" s="82" t="s">
        <v>351</v>
      </c>
      <c r="D33" s="85">
        <v>36865</v>
      </c>
      <c r="E33" s="28">
        <v>70</v>
      </c>
      <c r="F33" s="28">
        <v>70</v>
      </c>
      <c r="G33" s="28">
        <v>70</v>
      </c>
      <c r="H33" s="20" t="str">
        <f t="shared" si="0"/>
        <v>Khá</v>
      </c>
      <c r="I33" s="28">
        <v>70</v>
      </c>
      <c r="J33" s="21" t="str">
        <f t="shared" si="1"/>
        <v>Khá</v>
      </c>
      <c r="K33" s="28"/>
      <c r="L33" s="29"/>
      <c r="M33" s="20" t="e">
        <f>VLOOKUP(B33,[5]K63CD!$B$7:$K$20,10,0)</f>
        <v>#N/A</v>
      </c>
      <c r="N33" s="20"/>
      <c r="O33" s="20"/>
      <c r="P33" s="20"/>
    </row>
    <row r="34" spans="1:16" s="24" customFormat="1" x14ac:dyDescent="0.25">
      <c r="A34" s="33">
        <v>20</v>
      </c>
      <c r="B34" s="97">
        <v>18020725</v>
      </c>
      <c r="C34" s="97" t="s">
        <v>353</v>
      </c>
      <c r="D34" s="98">
        <v>36650</v>
      </c>
      <c r="E34" s="36">
        <v>90</v>
      </c>
      <c r="F34" s="36">
        <v>90</v>
      </c>
      <c r="G34" s="36">
        <v>80</v>
      </c>
      <c r="H34" s="34" t="str">
        <f t="shared" si="0"/>
        <v>Tốt</v>
      </c>
      <c r="I34" s="36">
        <v>80</v>
      </c>
      <c r="J34" s="35" t="str">
        <f t="shared" si="1"/>
        <v>Tốt</v>
      </c>
      <c r="K34" s="36"/>
      <c r="L34" s="29" t="s">
        <v>558</v>
      </c>
      <c r="M34" s="34" t="e">
        <f>VLOOKUP(B34,[5]K63CD!$B$7:$K$20,10,0)</f>
        <v>#N/A</v>
      </c>
      <c r="N34" s="20"/>
      <c r="O34" s="20"/>
      <c r="P34" s="20"/>
    </row>
    <row r="35" spans="1:16" s="24" customFormat="1" x14ac:dyDescent="0.25">
      <c r="A35" s="32">
        <v>21</v>
      </c>
      <c r="B35" s="97">
        <v>18020749</v>
      </c>
      <c r="C35" s="97" t="s">
        <v>354</v>
      </c>
      <c r="D35" s="98">
        <v>36565</v>
      </c>
      <c r="E35" s="36">
        <v>80</v>
      </c>
      <c r="F35" s="36">
        <v>80</v>
      </c>
      <c r="G35" s="36">
        <v>80</v>
      </c>
      <c r="H35" s="34" t="str">
        <f t="shared" si="0"/>
        <v>Tốt</v>
      </c>
      <c r="I35" s="36">
        <v>80</v>
      </c>
      <c r="J35" s="35" t="str">
        <f t="shared" si="1"/>
        <v>Tốt</v>
      </c>
      <c r="K35" s="36"/>
      <c r="L35" s="37"/>
      <c r="M35" s="34" t="e">
        <f>VLOOKUP(B35,[5]K63CD!$B$7:$K$20,10,0)</f>
        <v>#N/A</v>
      </c>
      <c r="N35" s="20"/>
      <c r="O35" s="20"/>
      <c r="P35" s="20"/>
    </row>
    <row r="36" spans="1:16" s="24" customFormat="1" x14ac:dyDescent="0.25">
      <c r="A36" s="33">
        <v>22</v>
      </c>
      <c r="B36" s="97">
        <v>18020778</v>
      </c>
      <c r="C36" s="97" t="s">
        <v>355</v>
      </c>
      <c r="D36" s="98">
        <v>36806</v>
      </c>
      <c r="E36" s="36">
        <v>90</v>
      </c>
      <c r="F36" s="36">
        <v>90</v>
      </c>
      <c r="G36" s="36">
        <v>80</v>
      </c>
      <c r="H36" s="34" t="str">
        <f t="shared" si="0"/>
        <v>Tốt</v>
      </c>
      <c r="I36" s="36">
        <v>80</v>
      </c>
      <c r="J36" s="35" t="str">
        <f t="shared" si="1"/>
        <v>Tốt</v>
      </c>
      <c r="K36" s="36"/>
      <c r="L36" s="29" t="s">
        <v>558</v>
      </c>
      <c r="M36" s="34" t="e">
        <f>VLOOKUP(B36,[5]K63CD!$B$7:$K$20,10,0)</f>
        <v>#N/A</v>
      </c>
      <c r="N36" s="20"/>
      <c r="O36" s="20"/>
      <c r="P36" s="20"/>
    </row>
    <row r="37" spans="1:16" s="24" customFormat="1" x14ac:dyDescent="0.25">
      <c r="A37" s="32">
        <v>23</v>
      </c>
      <c r="B37" s="97">
        <v>18020801</v>
      </c>
      <c r="C37" s="97" t="s">
        <v>356</v>
      </c>
      <c r="D37" s="98">
        <v>36630</v>
      </c>
      <c r="E37" s="36">
        <v>90</v>
      </c>
      <c r="F37" s="36">
        <v>90</v>
      </c>
      <c r="G37" s="36">
        <v>80</v>
      </c>
      <c r="H37" s="34" t="str">
        <f t="shared" si="0"/>
        <v>Tốt</v>
      </c>
      <c r="I37" s="36">
        <v>80</v>
      </c>
      <c r="J37" s="35" t="str">
        <f t="shared" si="1"/>
        <v>Tốt</v>
      </c>
      <c r="K37" s="36"/>
      <c r="L37" s="29" t="s">
        <v>558</v>
      </c>
      <c r="M37" s="34" t="e">
        <f>VLOOKUP(B37,[5]K63CD!$B$7:$K$20,10,0)</f>
        <v>#N/A</v>
      </c>
      <c r="N37" s="20"/>
      <c r="O37" s="20"/>
      <c r="P37" s="20"/>
    </row>
    <row r="38" spans="1:16" s="24" customFormat="1" x14ac:dyDescent="0.25">
      <c r="A38" s="33">
        <v>24</v>
      </c>
      <c r="B38" s="97">
        <v>18020832</v>
      </c>
      <c r="C38" s="97" t="s">
        <v>87</v>
      </c>
      <c r="D38" s="98">
        <v>36566</v>
      </c>
      <c r="E38" s="93">
        <v>90</v>
      </c>
      <c r="F38" s="93">
        <v>90</v>
      </c>
      <c r="G38" s="93">
        <v>95</v>
      </c>
      <c r="H38" s="34" t="str">
        <f t="shared" si="0"/>
        <v>Xuất sắc</v>
      </c>
      <c r="I38" s="93">
        <v>95</v>
      </c>
      <c r="J38" s="35" t="str">
        <f t="shared" si="1"/>
        <v>Xuất sắc</v>
      </c>
      <c r="K38" s="36"/>
      <c r="L38" s="37"/>
      <c r="M38" s="34" t="str">
        <f>VLOOKUP(B38,[5]K63CD!$B$7:$K$20,10,0)</f>
        <v>3.70</v>
      </c>
      <c r="N38" s="20"/>
      <c r="O38" s="20"/>
      <c r="P38" s="20"/>
    </row>
    <row r="39" spans="1:16" s="24" customFormat="1" x14ac:dyDescent="0.25">
      <c r="A39" s="32">
        <v>25</v>
      </c>
      <c r="B39" s="97">
        <v>18020877</v>
      </c>
      <c r="C39" s="97" t="s">
        <v>57</v>
      </c>
      <c r="D39" s="98">
        <v>36561</v>
      </c>
      <c r="E39" s="36">
        <v>90</v>
      </c>
      <c r="F39" s="36">
        <v>90</v>
      </c>
      <c r="G39" s="36">
        <v>90</v>
      </c>
      <c r="H39" s="34" t="str">
        <f t="shared" si="0"/>
        <v>Xuất sắc</v>
      </c>
      <c r="I39" s="36">
        <v>90</v>
      </c>
      <c r="J39" s="35" t="str">
        <f t="shared" si="1"/>
        <v>Xuất sắc</v>
      </c>
      <c r="K39" s="36"/>
      <c r="L39" s="37"/>
      <c r="M39" s="34" t="e">
        <f>VLOOKUP(B39,[5]K63CD!$B$7:$K$20,10,0)</f>
        <v>#N/A</v>
      </c>
      <c r="N39" s="20"/>
      <c r="O39" s="20"/>
      <c r="P39" s="20"/>
    </row>
    <row r="40" spans="1:16" s="24" customFormat="1" x14ac:dyDescent="0.25">
      <c r="A40" s="33">
        <v>26</v>
      </c>
      <c r="B40" s="97">
        <v>18020890</v>
      </c>
      <c r="C40" s="97" t="s">
        <v>360</v>
      </c>
      <c r="D40" s="98">
        <v>36807</v>
      </c>
      <c r="E40" s="36">
        <v>90</v>
      </c>
      <c r="F40" s="36">
        <v>90</v>
      </c>
      <c r="G40" s="36">
        <v>90</v>
      </c>
      <c r="H40" s="34" t="str">
        <f t="shared" si="0"/>
        <v>Xuất sắc</v>
      </c>
      <c r="I40" s="36">
        <v>90</v>
      </c>
      <c r="J40" s="35" t="str">
        <f t="shared" si="1"/>
        <v>Xuất sắc</v>
      </c>
      <c r="K40" s="36"/>
      <c r="L40" s="37"/>
      <c r="M40" s="34" t="str">
        <f>VLOOKUP(B40,[5]K63CD!$B$7:$K$20,10,0)</f>
        <v>4.00</v>
      </c>
      <c r="N40" s="20"/>
      <c r="O40" s="20"/>
      <c r="P40" s="20"/>
    </row>
    <row r="41" spans="1:16" s="24" customFormat="1" x14ac:dyDescent="0.25">
      <c r="A41" s="32">
        <v>27</v>
      </c>
      <c r="B41" s="97">
        <v>18020888</v>
      </c>
      <c r="C41" s="97" t="s">
        <v>43</v>
      </c>
      <c r="D41" s="98">
        <v>36605</v>
      </c>
      <c r="E41" s="36">
        <v>80</v>
      </c>
      <c r="F41" s="36">
        <v>80</v>
      </c>
      <c r="G41" s="36">
        <v>80</v>
      </c>
      <c r="H41" s="34" t="str">
        <f t="shared" si="0"/>
        <v>Tốt</v>
      </c>
      <c r="I41" s="36">
        <v>80</v>
      </c>
      <c r="J41" s="35" t="str">
        <f t="shared" si="1"/>
        <v>Tốt</v>
      </c>
      <c r="K41" s="36"/>
      <c r="L41" s="37"/>
      <c r="M41" s="34" t="e">
        <f>VLOOKUP(B41,[5]K63CD!$B$7:$K$20,10,0)</f>
        <v>#N/A</v>
      </c>
      <c r="N41" s="20"/>
      <c r="O41" s="20"/>
      <c r="P41" s="20"/>
    </row>
    <row r="42" spans="1:16" s="24" customFormat="1" x14ac:dyDescent="0.25">
      <c r="A42" s="33">
        <v>28</v>
      </c>
      <c r="B42" s="97">
        <v>18020923</v>
      </c>
      <c r="C42" s="97" t="s">
        <v>47</v>
      </c>
      <c r="D42" s="98">
        <v>36649</v>
      </c>
      <c r="E42" s="36">
        <v>80</v>
      </c>
      <c r="F42" s="36">
        <v>80</v>
      </c>
      <c r="G42" s="36">
        <v>80</v>
      </c>
      <c r="H42" s="34" t="str">
        <f t="shared" si="0"/>
        <v>Tốt</v>
      </c>
      <c r="I42" s="36">
        <v>80</v>
      </c>
      <c r="J42" s="35" t="str">
        <f t="shared" si="1"/>
        <v>Tốt</v>
      </c>
      <c r="K42" s="36"/>
      <c r="L42" s="29"/>
      <c r="M42" s="34" t="e">
        <f>VLOOKUP(B42,[5]K63CD!$B$7:$K$20,10,0)</f>
        <v>#N/A</v>
      </c>
      <c r="N42" s="20"/>
      <c r="O42" s="20"/>
      <c r="P42" s="20"/>
    </row>
    <row r="43" spans="1:16" s="24" customFormat="1" x14ac:dyDescent="0.25">
      <c r="A43" s="32">
        <v>29</v>
      </c>
      <c r="B43" s="97">
        <v>18020043</v>
      </c>
      <c r="C43" s="97" t="s">
        <v>361</v>
      </c>
      <c r="D43" s="98">
        <v>36890</v>
      </c>
      <c r="E43" s="36">
        <v>90</v>
      </c>
      <c r="F43" s="36">
        <v>90</v>
      </c>
      <c r="G43" s="36">
        <v>80</v>
      </c>
      <c r="H43" s="34" t="str">
        <f t="shared" si="0"/>
        <v>Tốt</v>
      </c>
      <c r="I43" s="36">
        <v>80</v>
      </c>
      <c r="J43" s="35" t="str">
        <f t="shared" si="1"/>
        <v>Tốt</v>
      </c>
      <c r="K43" s="33"/>
      <c r="L43" s="29" t="s">
        <v>558</v>
      </c>
      <c r="M43" s="34" t="e">
        <f>VLOOKUP(B43,[5]K63CD!$B$7:$K$20,10,0)</f>
        <v>#N/A</v>
      </c>
      <c r="N43" s="20"/>
      <c r="O43" s="20"/>
      <c r="P43" s="20"/>
    </row>
    <row r="44" spans="1:16" s="24" customFormat="1" x14ac:dyDescent="0.25">
      <c r="A44" s="33">
        <v>30</v>
      </c>
      <c r="B44" s="97">
        <v>18020945</v>
      </c>
      <c r="C44" s="97" t="s">
        <v>362</v>
      </c>
      <c r="D44" s="98">
        <v>36833</v>
      </c>
      <c r="E44" s="36">
        <v>70</v>
      </c>
      <c r="F44" s="36">
        <v>70</v>
      </c>
      <c r="G44" s="36">
        <v>70</v>
      </c>
      <c r="H44" s="34" t="str">
        <f t="shared" si="0"/>
        <v>Khá</v>
      </c>
      <c r="I44" s="36">
        <v>70</v>
      </c>
      <c r="J44" s="35" t="str">
        <f t="shared" si="1"/>
        <v>Khá</v>
      </c>
      <c r="K44" s="33"/>
      <c r="L44" s="43"/>
      <c r="M44" s="34" t="e">
        <f>VLOOKUP(B44,[5]K63CD!$B$7:$K$20,10,0)</f>
        <v>#N/A</v>
      </c>
      <c r="N44" s="20"/>
      <c r="O44" s="20"/>
      <c r="P44" s="20"/>
    </row>
    <row r="45" spans="1:16" s="24" customFormat="1" x14ac:dyDescent="0.25">
      <c r="A45" s="32">
        <v>31</v>
      </c>
      <c r="B45" s="97">
        <v>18020970</v>
      </c>
      <c r="C45" s="97" t="s">
        <v>363</v>
      </c>
      <c r="D45" s="98">
        <v>36830</v>
      </c>
      <c r="E45" s="93">
        <v>90</v>
      </c>
      <c r="F45" s="93">
        <v>90</v>
      </c>
      <c r="G45" s="93">
        <v>90</v>
      </c>
      <c r="H45" s="34" t="str">
        <f t="shared" si="0"/>
        <v>Xuất sắc</v>
      </c>
      <c r="I45" s="93">
        <v>90</v>
      </c>
      <c r="J45" s="35" t="str">
        <f t="shared" si="1"/>
        <v>Xuất sắc</v>
      </c>
      <c r="K45" s="36"/>
      <c r="L45" s="37"/>
      <c r="M45" s="34" t="str">
        <f>VLOOKUP(B45,[5]K63CD!$B$7:$K$20,10,0)</f>
        <v>4.00</v>
      </c>
      <c r="N45" s="20"/>
      <c r="O45" s="20"/>
      <c r="P45" s="20"/>
    </row>
    <row r="46" spans="1:16" s="24" customFormat="1" x14ac:dyDescent="0.25">
      <c r="A46" s="33">
        <v>32</v>
      </c>
      <c r="B46" s="97">
        <v>18020982</v>
      </c>
      <c r="C46" s="97" t="s">
        <v>364</v>
      </c>
      <c r="D46" s="98">
        <v>36545</v>
      </c>
      <c r="E46" s="36">
        <v>90</v>
      </c>
      <c r="F46" s="36">
        <v>90</v>
      </c>
      <c r="G46" s="36">
        <v>90</v>
      </c>
      <c r="H46" s="34" t="str">
        <f t="shared" si="0"/>
        <v>Xuất sắc</v>
      </c>
      <c r="I46" s="36">
        <v>90</v>
      </c>
      <c r="J46" s="35" t="str">
        <f t="shared" si="1"/>
        <v>Xuất sắc</v>
      </c>
      <c r="K46" s="36"/>
      <c r="L46" s="37"/>
      <c r="M46" s="34" t="str">
        <f>VLOOKUP(B46,[5]K63CD!$B$7:$K$20,10,0)</f>
        <v>3.70</v>
      </c>
      <c r="N46" s="20"/>
      <c r="O46" s="20"/>
      <c r="P46" s="20"/>
    </row>
    <row r="47" spans="1:16" s="24" customFormat="1" x14ac:dyDescent="0.25">
      <c r="A47" s="32">
        <v>33</v>
      </c>
      <c r="B47" s="97">
        <v>18021025</v>
      </c>
      <c r="C47" s="97" t="s">
        <v>365</v>
      </c>
      <c r="D47" s="98">
        <v>36600</v>
      </c>
      <c r="E47" s="36">
        <v>90</v>
      </c>
      <c r="F47" s="36">
        <v>90</v>
      </c>
      <c r="G47" s="36">
        <v>90</v>
      </c>
      <c r="H47" s="34" t="str">
        <f t="shared" si="0"/>
        <v>Xuất sắc</v>
      </c>
      <c r="I47" s="36">
        <v>90</v>
      </c>
      <c r="J47" s="35" t="str">
        <f t="shared" si="1"/>
        <v>Xuất sắc</v>
      </c>
      <c r="K47" s="36"/>
      <c r="L47" s="37"/>
      <c r="M47" s="34" t="str">
        <f>VLOOKUP(B47,[5]K63CD!$B$7:$K$20,10,0)</f>
        <v>4.00</v>
      </c>
      <c r="N47" s="20"/>
      <c r="O47" s="20"/>
      <c r="P47" s="20"/>
    </row>
    <row r="48" spans="1:16" s="24" customFormat="1" x14ac:dyDescent="0.25">
      <c r="A48" s="33">
        <v>34</v>
      </c>
      <c r="B48" s="97">
        <v>18021124</v>
      </c>
      <c r="C48" s="97" t="s">
        <v>367</v>
      </c>
      <c r="D48" s="98">
        <v>36764</v>
      </c>
      <c r="E48" s="36">
        <v>80</v>
      </c>
      <c r="F48" s="36">
        <v>80</v>
      </c>
      <c r="G48" s="36">
        <v>80</v>
      </c>
      <c r="H48" s="34" t="str">
        <f t="shared" si="0"/>
        <v>Tốt</v>
      </c>
      <c r="I48" s="36">
        <v>80</v>
      </c>
      <c r="J48" s="35" t="str">
        <f t="shared" si="1"/>
        <v>Tốt</v>
      </c>
      <c r="K48" s="36"/>
      <c r="L48" s="37"/>
      <c r="M48" s="34" t="e">
        <f>VLOOKUP(B48,[5]K63CD!$B$7:$K$20,10,0)</f>
        <v>#N/A</v>
      </c>
      <c r="N48" s="20"/>
      <c r="O48" s="20"/>
      <c r="P48" s="20"/>
    </row>
    <row r="49" spans="1:16" s="24" customFormat="1" x14ac:dyDescent="0.25">
      <c r="A49" s="32">
        <v>35</v>
      </c>
      <c r="B49" s="97">
        <v>18021171</v>
      </c>
      <c r="C49" s="97" t="s">
        <v>368</v>
      </c>
      <c r="D49" s="98">
        <v>36677</v>
      </c>
      <c r="E49" s="36">
        <v>90</v>
      </c>
      <c r="F49" s="36">
        <v>90</v>
      </c>
      <c r="G49" s="36">
        <v>90</v>
      </c>
      <c r="H49" s="34" t="str">
        <f t="shared" si="0"/>
        <v>Xuất sắc</v>
      </c>
      <c r="I49" s="36">
        <v>90</v>
      </c>
      <c r="J49" s="35" t="str">
        <f t="shared" si="1"/>
        <v>Xuất sắc</v>
      </c>
      <c r="K49" s="36"/>
      <c r="L49" s="37"/>
      <c r="M49" s="34" t="str">
        <f>VLOOKUP(B49,[5]K63CD!$B$7:$K$20,10,0)</f>
        <v>3.70</v>
      </c>
      <c r="N49" s="20"/>
      <c r="O49" s="20"/>
      <c r="P49" s="20"/>
    </row>
    <row r="50" spans="1:16" s="24" customFormat="1" x14ac:dyDescent="0.25">
      <c r="A50" s="33">
        <v>36</v>
      </c>
      <c r="B50" s="97">
        <v>18021186</v>
      </c>
      <c r="C50" s="97" t="s">
        <v>369</v>
      </c>
      <c r="D50" s="98">
        <v>36752</v>
      </c>
      <c r="E50" s="36">
        <v>90</v>
      </c>
      <c r="F50" s="36">
        <v>90</v>
      </c>
      <c r="G50" s="36">
        <v>90</v>
      </c>
      <c r="H50" s="34" t="str">
        <f t="shared" si="0"/>
        <v>Xuất sắc</v>
      </c>
      <c r="I50" s="36">
        <v>90</v>
      </c>
      <c r="J50" s="35" t="str">
        <f t="shared" si="1"/>
        <v>Xuất sắc</v>
      </c>
      <c r="K50" s="36"/>
      <c r="L50" s="37"/>
      <c r="M50" s="34" t="str">
        <f>VLOOKUP(B50,[5]K63CD!$B$7:$K$20,10,0)</f>
        <v>3.70</v>
      </c>
      <c r="N50" s="20"/>
      <c r="O50" s="20"/>
      <c r="P50" s="20"/>
    </row>
    <row r="51" spans="1:16" s="24" customFormat="1" x14ac:dyDescent="0.25">
      <c r="A51" s="32">
        <v>37</v>
      </c>
      <c r="B51" s="97">
        <v>18021140</v>
      </c>
      <c r="C51" s="97" t="s">
        <v>370</v>
      </c>
      <c r="D51" s="98">
        <v>36819</v>
      </c>
      <c r="E51" s="36">
        <v>80</v>
      </c>
      <c r="F51" s="36">
        <v>80</v>
      </c>
      <c r="G51" s="36">
        <v>80</v>
      </c>
      <c r="H51" s="34" t="str">
        <f t="shared" si="0"/>
        <v>Tốt</v>
      </c>
      <c r="I51" s="36">
        <v>80</v>
      </c>
      <c r="J51" s="35" t="str">
        <f t="shared" si="1"/>
        <v>Tốt</v>
      </c>
      <c r="K51" s="36"/>
      <c r="L51" s="37"/>
      <c r="M51" s="34" t="e">
        <f>VLOOKUP(B51,[5]K63CD!$B$7:$K$20,10,0)</f>
        <v>#N/A</v>
      </c>
      <c r="N51" s="20"/>
      <c r="O51" s="20"/>
      <c r="P51" s="20"/>
    </row>
    <row r="52" spans="1:16" s="24" customFormat="1" x14ac:dyDescent="0.25">
      <c r="A52" s="33">
        <v>38</v>
      </c>
      <c r="B52" s="97">
        <v>18021255</v>
      </c>
      <c r="C52" s="97" t="s">
        <v>372</v>
      </c>
      <c r="D52" s="98">
        <v>36672</v>
      </c>
      <c r="E52" s="36">
        <v>90</v>
      </c>
      <c r="F52" s="36">
        <v>90</v>
      </c>
      <c r="G52" s="36">
        <v>90</v>
      </c>
      <c r="H52" s="34" t="str">
        <f t="shared" si="0"/>
        <v>Xuất sắc</v>
      </c>
      <c r="I52" s="36">
        <v>90</v>
      </c>
      <c r="J52" s="35" t="str">
        <f t="shared" si="1"/>
        <v>Xuất sắc</v>
      </c>
      <c r="K52" s="36"/>
      <c r="L52" s="37"/>
      <c r="M52" s="34" t="str">
        <f>VLOOKUP(B52,[5]K63CD!$B$7:$K$20,10,0)</f>
        <v>3.70</v>
      </c>
      <c r="N52" s="20"/>
      <c r="O52" s="20"/>
      <c r="P52" s="20"/>
    </row>
    <row r="53" spans="1:16" s="24" customFormat="1" x14ac:dyDescent="0.25">
      <c r="A53" s="32">
        <v>39</v>
      </c>
      <c r="B53" s="97">
        <v>18021298</v>
      </c>
      <c r="C53" s="97" t="s">
        <v>374</v>
      </c>
      <c r="D53" s="98">
        <v>36857</v>
      </c>
      <c r="E53" s="36">
        <v>90</v>
      </c>
      <c r="F53" s="36">
        <v>90</v>
      </c>
      <c r="G53" s="36">
        <v>90</v>
      </c>
      <c r="H53" s="34" t="str">
        <f t="shared" si="0"/>
        <v>Xuất sắc</v>
      </c>
      <c r="I53" s="36">
        <v>90</v>
      </c>
      <c r="J53" s="35" t="str">
        <f t="shared" si="1"/>
        <v>Xuất sắc</v>
      </c>
      <c r="K53" s="36"/>
      <c r="L53" s="37"/>
      <c r="M53" s="34" t="str">
        <f>VLOOKUP(B53,[5]K63CD!$B$7:$K$20,10,0)</f>
        <v>3.70</v>
      </c>
      <c r="N53" s="20"/>
      <c r="O53" s="20"/>
      <c r="P53" s="20"/>
    </row>
    <row r="54" spans="1:16" s="24" customFormat="1" x14ac:dyDescent="0.25">
      <c r="A54" s="33">
        <v>40</v>
      </c>
      <c r="B54" s="97">
        <v>18021311</v>
      </c>
      <c r="C54" s="97" t="s">
        <v>375</v>
      </c>
      <c r="D54" s="98">
        <v>36539</v>
      </c>
      <c r="E54" s="36">
        <v>90</v>
      </c>
      <c r="F54" s="36">
        <v>90</v>
      </c>
      <c r="G54" s="36">
        <v>90</v>
      </c>
      <c r="H54" s="34" t="str">
        <f t="shared" si="0"/>
        <v>Xuất sắc</v>
      </c>
      <c r="I54" s="36">
        <v>90</v>
      </c>
      <c r="J54" s="35" t="str">
        <f t="shared" si="1"/>
        <v>Xuất sắc</v>
      </c>
      <c r="K54" s="36"/>
      <c r="L54" s="37"/>
      <c r="M54" s="34" t="str">
        <f>VLOOKUP(B54,[5]K63CD!$B$7:$K$20,10,0)</f>
        <v>3.70</v>
      </c>
      <c r="N54" s="20"/>
      <c r="O54" s="20"/>
      <c r="P54" s="20"/>
    </row>
    <row r="55" spans="1:16" s="24" customFormat="1" x14ac:dyDescent="0.25">
      <c r="A55" s="32">
        <v>41</v>
      </c>
      <c r="B55" s="97">
        <v>18021315</v>
      </c>
      <c r="C55" s="97" t="s">
        <v>376</v>
      </c>
      <c r="D55" s="98">
        <v>36597</v>
      </c>
      <c r="E55" s="36">
        <v>80</v>
      </c>
      <c r="F55" s="36">
        <v>80</v>
      </c>
      <c r="G55" s="36">
        <v>80</v>
      </c>
      <c r="H55" s="34" t="str">
        <f t="shared" si="0"/>
        <v>Tốt</v>
      </c>
      <c r="I55" s="36">
        <v>80</v>
      </c>
      <c r="J55" s="35" t="str">
        <f t="shared" si="1"/>
        <v>Tốt</v>
      </c>
      <c r="K55" s="33"/>
      <c r="L55" s="43"/>
      <c r="M55" s="34" t="e">
        <f>VLOOKUP(B55,[5]K63CD!$B$7:$K$20,10,0)</f>
        <v>#N/A</v>
      </c>
      <c r="N55" s="20"/>
      <c r="O55" s="20"/>
      <c r="P55" s="20"/>
    </row>
    <row r="56" spans="1:16" s="24" customFormat="1" x14ac:dyDescent="0.25">
      <c r="A56" s="33">
        <v>42</v>
      </c>
      <c r="B56" s="97">
        <v>18021336</v>
      </c>
      <c r="C56" s="97" t="s">
        <v>377</v>
      </c>
      <c r="D56" s="98">
        <v>36776</v>
      </c>
      <c r="E56" s="36">
        <v>70</v>
      </c>
      <c r="F56" s="36">
        <v>70</v>
      </c>
      <c r="G56" s="36">
        <v>70</v>
      </c>
      <c r="H56" s="34" t="str">
        <f t="shared" si="0"/>
        <v>Khá</v>
      </c>
      <c r="I56" s="36">
        <v>70</v>
      </c>
      <c r="J56" s="35" t="str">
        <f t="shared" si="1"/>
        <v>Khá</v>
      </c>
      <c r="K56" s="36"/>
      <c r="L56" s="37"/>
      <c r="M56" s="34" t="e">
        <f>VLOOKUP(B56,[5]K63CD!$B$7:$K$20,10,0)</f>
        <v>#N/A</v>
      </c>
      <c r="N56" s="20"/>
      <c r="O56" s="20"/>
      <c r="P56" s="20"/>
    </row>
    <row r="57" spans="1:16" s="24" customFormat="1" x14ac:dyDescent="0.25">
      <c r="A57" s="32">
        <v>43</v>
      </c>
      <c r="B57" s="97">
        <v>18021360</v>
      </c>
      <c r="C57" s="97" t="s">
        <v>378</v>
      </c>
      <c r="D57" s="98">
        <v>36579</v>
      </c>
      <c r="E57" s="93">
        <v>90</v>
      </c>
      <c r="F57" s="93">
        <v>90</v>
      </c>
      <c r="G57" s="93">
        <v>80</v>
      </c>
      <c r="H57" s="34" t="str">
        <f t="shared" si="0"/>
        <v>Tốt</v>
      </c>
      <c r="I57" s="93">
        <v>80</v>
      </c>
      <c r="J57" s="35" t="str">
        <f t="shared" si="1"/>
        <v>Tốt</v>
      </c>
      <c r="K57" s="36"/>
      <c r="L57" s="29" t="s">
        <v>558</v>
      </c>
      <c r="M57" s="34" t="str">
        <f>VLOOKUP(B57,[5]K63CD!$B$7:$K$20,10,0)</f>
        <v>3.00</v>
      </c>
      <c r="N57" s="20"/>
      <c r="O57" s="20"/>
      <c r="P57" s="20"/>
    </row>
    <row r="59" spans="1:16" x14ac:dyDescent="0.25">
      <c r="A59" s="38" t="s">
        <v>548</v>
      </c>
      <c r="B59" s="16"/>
      <c r="K59" s="23"/>
      <c r="L59" s="16"/>
    </row>
  </sheetData>
  <mergeCells count="23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N12:N13"/>
    <mergeCell ref="O12:O13"/>
    <mergeCell ref="P12:P13"/>
    <mergeCell ref="M12:M13"/>
    <mergeCell ref="F12:F13"/>
    <mergeCell ref="G12:H12"/>
    <mergeCell ref="I12:J12"/>
    <mergeCell ref="K12:K13"/>
    <mergeCell ref="L12:L13"/>
  </mergeCells>
  <pageMargins left="0.36" right="0.28999999999999998" top="0.32" bottom="0.26" header="0.2" footer="0.18"/>
  <pageSetup paperSize="9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7"/>
  <sheetViews>
    <sheetView topLeftCell="A44" workbookViewId="0">
      <selection activeCell="A14" sqref="A14:XFD65"/>
    </sheetView>
  </sheetViews>
  <sheetFormatPr defaultColWidth="9.125" defaultRowHeight="15" x14ac:dyDescent="0.25"/>
  <cols>
    <col min="1" max="1" width="4.875" style="17" bestFit="1" customWidth="1"/>
    <col min="2" max="2" width="10.25" style="16" bestFit="1" customWidth="1"/>
    <col min="3" max="3" width="22.875" style="16" bestFit="1" customWidth="1"/>
    <col min="4" max="4" width="11.25" style="22" bestFit="1" customWidth="1"/>
    <col min="5" max="5" width="8.375" style="17" customWidth="1"/>
    <col min="6" max="6" width="9.625" style="17" customWidth="1"/>
    <col min="7" max="7" width="6.875" style="17" customWidth="1"/>
    <col min="8" max="8" width="10.75" style="16" customWidth="1"/>
    <col min="9" max="9" width="7.25" style="17" customWidth="1"/>
    <col min="10" max="10" width="10.375" style="17" customWidth="1"/>
    <col min="11" max="11" width="7" style="26" hidden="1" customWidth="1"/>
    <col min="12" max="12" width="18.375" style="18" hidden="1" customWidth="1"/>
    <col min="13" max="13" width="0" style="16" hidden="1" customWidth="1"/>
    <col min="14" max="14" width="14.375" style="16" hidden="1" customWidth="1"/>
    <col min="15" max="16" width="0" style="16" hidden="1" customWidth="1"/>
    <col min="17" max="16384" width="9.125" style="16"/>
  </cols>
  <sheetData>
    <row r="1" spans="1:16" hidden="1" x14ac:dyDescent="0.25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17"/>
      <c r="L1" s="16"/>
    </row>
    <row r="2" spans="1:16" hidden="1" x14ac:dyDescent="0.25">
      <c r="A2" s="124" t="s">
        <v>495</v>
      </c>
      <c r="B2" s="124"/>
      <c r="C2" s="124"/>
      <c r="D2" s="124"/>
      <c r="E2" s="124"/>
      <c r="F2" s="124"/>
      <c r="G2" s="124"/>
      <c r="H2" s="124"/>
      <c r="I2" s="124"/>
      <c r="J2" s="124"/>
      <c r="K2" s="17"/>
      <c r="L2" s="16"/>
    </row>
    <row r="3" spans="1:16" hidden="1" x14ac:dyDescent="0.25">
      <c r="A3" s="124" t="s">
        <v>512</v>
      </c>
      <c r="B3" s="124"/>
      <c r="C3" s="124"/>
      <c r="D3" s="124"/>
      <c r="E3" s="124"/>
      <c r="F3" s="124"/>
      <c r="G3" s="124"/>
      <c r="H3" s="124"/>
      <c r="I3" s="124"/>
      <c r="J3" s="124"/>
      <c r="K3" s="17"/>
      <c r="L3" s="16"/>
    </row>
    <row r="4" spans="1:16" hidden="1" x14ac:dyDescent="0.25">
      <c r="A4" s="125" t="s">
        <v>481</v>
      </c>
      <c r="B4" s="125"/>
      <c r="C4" s="125"/>
      <c r="D4" s="125"/>
      <c r="E4" s="125"/>
      <c r="F4" s="125"/>
      <c r="G4" s="125"/>
      <c r="H4" s="125"/>
      <c r="I4" s="125"/>
      <c r="J4" s="125"/>
      <c r="K4" s="17"/>
      <c r="L4" s="16"/>
    </row>
    <row r="5" spans="1:16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17"/>
      <c r="L5" s="16"/>
    </row>
    <row r="6" spans="1:16" x14ac:dyDescent="0.25">
      <c r="A6" s="115" t="s">
        <v>8</v>
      </c>
      <c r="B6" s="115"/>
      <c r="C6" s="115"/>
      <c r="D6" s="115"/>
      <c r="E6" s="64"/>
      <c r="F6" s="64"/>
      <c r="G6" s="64"/>
    </row>
    <row r="7" spans="1:16" x14ac:dyDescent="0.25">
      <c r="A7" s="117" t="s">
        <v>4</v>
      </c>
      <c r="B7" s="117"/>
      <c r="C7" s="117"/>
      <c r="D7" s="117"/>
      <c r="E7" s="120"/>
      <c r="F7" s="120"/>
      <c r="G7" s="120"/>
      <c r="H7" s="120"/>
      <c r="I7" s="77"/>
      <c r="J7" s="77"/>
      <c r="K7" s="46"/>
    </row>
    <row r="8" spans="1:16" x14ac:dyDescent="0.25">
      <c r="A8" s="77"/>
      <c r="B8" s="64"/>
      <c r="C8" s="41"/>
      <c r="D8" s="25"/>
      <c r="E8" s="64"/>
      <c r="F8" s="64"/>
      <c r="G8" s="42"/>
    </row>
    <row r="9" spans="1:16" x14ac:dyDescent="0.25">
      <c r="A9" s="120" t="s">
        <v>496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6" s="24" customFormat="1" x14ac:dyDescent="0.2">
      <c r="A10" s="117" t="s">
        <v>522</v>
      </c>
      <c r="B10" s="117"/>
      <c r="C10" s="117"/>
      <c r="D10" s="117"/>
      <c r="E10" s="117"/>
      <c r="F10" s="117"/>
      <c r="G10" s="117"/>
      <c r="H10" s="117"/>
      <c r="I10" s="119"/>
      <c r="J10" s="119"/>
      <c r="K10" s="119"/>
      <c r="L10" s="119"/>
    </row>
    <row r="11" spans="1:16" s="24" customFormat="1" x14ac:dyDescent="0.2">
      <c r="A11" s="23"/>
      <c r="B11" s="23"/>
      <c r="D11" s="70"/>
      <c r="E11" s="23"/>
      <c r="F11" s="23"/>
      <c r="G11" s="23"/>
      <c r="I11" s="23"/>
      <c r="J11" s="23"/>
      <c r="K11" s="23"/>
      <c r="L11" s="65"/>
    </row>
    <row r="12" spans="1:16" s="24" customFormat="1" ht="28.5" customHeight="1" x14ac:dyDescent="0.2">
      <c r="A12" s="123" t="s">
        <v>0</v>
      </c>
      <c r="B12" s="123" t="s">
        <v>1</v>
      </c>
      <c r="C12" s="123" t="s">
        <v>2</v>
      </c>
      <c r="D12" s="126" t="s">
        <v>3</v>
      </c>
      <c r="E12" s="123" t="s">
        <v>22</v>
      </c>
      <c r="F12" s="123" t="s">
        <v>24</v>
      </c>
      <c r="G12" s="123" t="s">
        <v>546</v>
      </c>
      <c r="H12" s="123"/>
      <c r="I12" s="123" t="s">
        <v>547</v>
      </c>
      <c r="J12" s="123"/>
      <c r="K12" s="123" t="s">
        <v>71</v>
      </c>
      <c r="L12" s="123" t="s">
        <v>73</v>
      </c>
      <c r="M12" s="123" t="s">
        <v>521</v>
      </c>
      <c r="N12" s="122" t="s">
        <v>543</v>
      </c>
      <c r="O12" s="122" t="s">
        <v>544</v>
      </c>
      <c r="P12" s="122" t="s">
        <v>545</v>
      </c>
    </row>
    <row r="13" spans="1:16" s="24" customFormat="1" ht="29.25" customHeight="1" x14ac:dyDescent="0.2">
      <c r="A13" s="123"/>
      <c r="B13" s="123"/>
      <c r="C13" s="123"/>
      <c r="D13" s="126"/>
      <c r="E13" s="123"/>
      <c r="F13" s="123"/>
      <c r="G13" s="73" t="s">
        <v>23</v>
      </c>
      <c r="H13" s="73" t="s">
        <v>7</v>
      </c>
      <c r="I13" s="73" t="s">
        <v>23</v>
      </c>
      <c r="J13" s="73" t="s">
        <v>7</v>
      </c>
      <c r="K13" s="123"/>
      <c r="L13" s="123"/>
      <c r="M13" s="123"/>
      <c r="N13" s="122"/>
      <c r="O13" s="122"/>
      <c r="P13" s="122"/>
    </row>
    <row r="14" spans="1:16" s="24" customFormat="1" x14ac:dyDescent="0.25">
      <c r="A14" s="32">
        <v>1</v>
      </c>
      <c r="B14" s="82">
        <v>18020169</v>
      </c>
      <c r="C14" s="82" t="s">
        <v>55</v>
      </c>
      <c r="D14" s="87">
        <v>36836</v>
      </c>
      <c r="E14" s="20">
        <v>80</v>
      </c>
      <c r="F14" s="20">
        <v>80</v>
      </c>
      <c r="G14" s="20">
        <v>80</v>
      </c>
      <c r="H14" s="34" t="str">
        <f>IF(G14&gt;=90,"Xuất sắc",IF(G14&gt;=80,"Tốt", IF(G14&gt;=65,"Khá",IF(G14&gt;=50,"Trung bình", IF(G14&gt;=35, "Yếu", "Kém")))))</f>
        <v>Tốt</v>
      </c>
      <c r="I14" s="20">
        <v>80</v>
      </c>
      <c r="J14" s="35" t="str">
        <f>IF(I14&gt;=90,"Xuất sắc",IF(I14&gt;=80,"Tốt", IF(I14&gt;=65,"Khá",IF(I14&gt;=50,"Trung bình", IF(I14&gt;=35, "Yếu", "Kém")))))</f>
        <v>Tốt</v>
      </c>
      <c r="K14" s="36"/>
      <c r="L14" s="29" t="s">
        <v>558</v>
      </c>
      <c r="M14" s="20" t="e">
        <f>VLOOKUP(B14,[6]K63CE!$B$7:$K$12,10,0)</f>
        <v>#N/A</v>
      </c>
      <c r="N14" s="20"/>
      <c r="O14" s="20"/>
      <c r="P14" s="20"/>
    </row>
    <row r="15" spans="1:16" x14ac:dyDescent="0.25">
      <c r="A15" s="33">
        <v>2</v>
      </c>
      <c r="B15" s="82">
        <v>18020143</v>
      </c>
      <c r="C15" s="82" t="s">
        <v>27</v>
      </c>
      <c r="D15" s="87">
        <v>36791</v>
      </c>
      <c r="E15" s="20">
        <v>90</v>
      </c>
      <c r="F15" s="20">
        <v>90</v>
      </c>
      <c r="G15" s="20">
        <v>80</v>
      </c>
      <c r="H15" s="34" t="str">
        <f>IF(G15&gt;=90,"Xuất sắc",IF(G15&gt;=80,"Tốt", IF(G15&gt;=65,"Khá",IF(G15&gt;=50,"Trung bình", IF(G15&gt;=35, "Yếu", "Kém")))))</f>
        <v>Tốt</v>
      </c>
      <c r="I15" s="20">
        <v>80</v>
      </c>
      <c r="J15" s="35" t="str">
        <f>IF(I15&gt;=90,"Xuất sắc",IF(I15&gt;=80,"Tốt", IF(I15&gt;=65,"Khá",IF(I15&gt;=50,"Trung bình", IF(I15&gt;=35, "Yếu", "Kém")))))</f>
        <v>Tốt</v>
      </c>
      <c r="K15" s="32"/>
      <c r="L15" s="29" t="s">
        <v>558</v>
      </c>
      <c r="M15" s="20" t="e">
        <f>VLOOKUP(B15,[6]K63CE!$B$7:$K$12,10,0)</f>
        <v>#N/A</v>
      </c>
      <c r="N15" s="72"/>
      <c r="O15" s="72"/>
      <c r="P15" s="72"/>
    </row>
    <row r="16" spans="1:16" s="24" customFormat="1" x14ac:dyDescent="0.25">
      <c r="A16" s="32">
        <v>3</v>
      </c>
      <c r="B16" s="82">
        <v>18020209</v>
      </c>
      <c r="C16" s="82" t="s">
        <v>380</v>
      </c>
      <c r="D16" s="87">
        <v>36756</v>
      </c>
      <c r="E16" s="20">
        <v>0</v>
      </c>
      <c r="F16" s="20">
        <v>0</v>
      </c>
      <c r="G16" s="20">
        <v>0</v>
      </c>
      <c r="H16" s="34" t="str">
        <f t="shared" ref="H16:H65" si="0">IF(G16&gt;=90,"Xuất sắc",IF(G16&gt;=80,"Tốt", IF(G16&gt;=65,"Khá",IF(G16&gt;=50,"Trung bình", IF(G16&gt;=35, "Yếu", "Kém")))))</f>
        <v>Kém</v>
      </c>
      <c r="I16" s="20">
        <v>0</v>
      </c>
      <c r="J16" s="35" t="str">
        <f t="shared" ref="J16:J65" si="1">IF(I16&gt;=90,"Xuất sắc",IF(I16&gt;=80,"Tốt", IF(I16&gt;=65,"Khá",IF(I16&gt;=50,"Trung bình", IF(I16&gt;=35, "Yếu", "Kém")))))</f>
        <v>Kém</v>
      </c>
      <c r="K16" s="36"/>
      <c r="L16" s="37"/>
      <c r="M16" s="20" t="e">
        <f>VLOOKUP(B16,[6]K63CE!$B$7:$K$12,10,0)</f>
        <v>#N/A</v>
      </c>
      <c r="N16" s="20"/>
      <c r="O16" s="20"/>
      <c r="P16" s="20"/>
    </row>
    <row r="17" spans="1:16" s="24" customFormat="1" x14ac:dyDescent="0.25">
      <c r="A17" s="32">
        <v>4</v>
      </c>
      <c r="B17" s="82">
        <v>18020233</v>
      </c>
      <c r="C17" s="82" t="s">
        <v>381</v>
      </c>
      <c r="D17" s="87">
        <v>36838</v>
      </c>
      <c r="E17" s="20">
        <v>100</v>
      </c>
      <c r="F17" s="20">
        <v>100</v>
      </c>
      <c r="G17" s="20">
        <v>100</v>
      </c>
      <c r="H17" s="34" t="str">
        <f t="shared" si="0"/>
        <v>Xuất sắc</v>
      </c>
      <c r="I17" s="20">
        <v>100</v>
      </c>
      <c r="J17" s="35" t="str">
        <f t="shared" si="1"/>
        <v>Xuất sắc</v>
      </c>
      <c r="K17" s="36"/>
      <c r="L17" s="37"/>
      <c r="M17" s="20" t="str">
        <f>VLOOKUP(B17,[6]K63CE!$B$7:$K$12,10,0)</f>
        <v>4.00</v>
      </c>
      <c r="N17" s="20"/>
      <c r="O17" s="20"/>
      <c r="P17" s="20"/>
    </row>
    <row r="18" spans="1:16" s="24" customFormat="1" x14ac:dyDescent="0.25">
      <c r="A18" s="32">
        <v>5</v>
      </c>
      <c r="B18" s="82">
        <v>18020244</v>
      </c>
      <c r="C18" s="82" t="s">
        <v>382</v>
      </c>
      <c r="D18" s="87">
        <v>36852</v>
      </c>
      <c r="E18" s="20">
        <v>80</v>
      </c>
      <c r="F18" s="20">
        <v>80</v>
      </c>
      <c r="G18" s="20">
        <v>80</v>
      </c>
      <c r="H18" s="34" t="str">
        <f t="shared" si="0"/>
        <v>Tốt</v>
      </c>
      <c r="I18" s="20">
        <v>80</v>
      </c>
      <c r="J18" s="35" t="str">
        <f t="shared" si="1"/>
        <v>Tốt</v>
      </c>
      <c r="K18" s="36"/>
      <c r="L18" s="37"/>
      <c r="M18" s="20" t="e">
        <f>VLOOKUP(B18,[6]K63CE!$B$7:$K$12,10,0)</f>
        <v>#N/A</v>
      </c>
      <c r="N18" s="20"/>
      <c r="O18" s="20"/>
      <c r="P18" s="20"/>
    </row>
    <row r="19" spans="1:16" s="24" customFormat="1" x14ac:dyDescent="0.25">
      <c r="A19" s="33">
        <v>6</v>
      </c>
      <c r="B19" s="82">
        <v>18020257</v>
      </c>
      <c r="C19" s="82" t="s">
        <v>334</v>
      </c>
      <c r="D19" s="87">
        <v>36860</v>
      </c>
      <c r="E19" s="20">
        <v>100</v>
      </c>
      <c r="F19" s="20">
        <v>100</v>
      </c>
      <c r="G19" s="20">
        <v>100</v>
      </c>
      <c r="H19" s="34" t="str">
        <f t="shared" si="0"/>
        <v>Xuất sắc</v>
      </c>
      <c r="I19" s="20">
        <v>100</v>
      </c>
      <c r="J19" s="35" t="str">
        <f t="shared" si="1"/>
        <v>Xuất sắc</v>
      </c>
      <c r="K19" s="36"/>
      <c r="L19" s="37"/>
      <c r="M19" s="20" t="str">
        <f>VLOOKUP(B19,[6]K63CE!$B$7:$K$12,10,0)</f>
        <v>4.00</v>
      </c>
      <c r="N19" s="20"/>
      <c r="O19" s="20"/>
      <c r="P19" s="20"/>
    </row>
    <row r="20" spans="1:16" s="24" customFormat="1" x14ac:dyDescent="0.25">
      <c r="A20" s="32">
        <v>7</v>
      </c>
      <c r="B20" s="82">
        <v>18020252</v>
      </c>
      <c r="C20" s="82" t="s">
        <v>30</v>
      </c>
      <c r="D20" s="87">
        <v>36726</v>
      </c>
      <c r="E20" s="20">
        <v>80</v>
      </c>
      <c r="F20" s="20">
        <v>80</v>
      </c>
      <c r="G20" s="20">
        <v>80</v>
      </c>
      <c r="H20" s="34" t="str">
        <f t="shared" si="0"/>
        <v>Tốt</v>
      </c>
      <c r="I20" s="20">
        <v>80</v>
      </c>
      <c r="J20" s="35" t="str">
        <f t="shared" si="1"/>
        <v>Tốt</v>
      </c>
      <c r="K20" s="36"/>
      <c r="L20" s="37"/>
      <c r="M20" s="20" t="e">
        <f>VLOOKUP(B20,[6]K63CE!$B$7:$K$12,10,0)</f>
        <v>#N/A</v>
      </c>
      <c r="N20" s="20"/>
      <c r="O20" s="20"/>
      <c r="P20" s="20"/>
    </row>
    <row r="21" spans="1:16" s="24" customFormat="1" x14ac:dyDescent="0.25">
      <c r="A21" s="32">
        <v>8</v>
      </c>
      <c r="B21" s="82">
        <v>18020299</v>
      </c>
      <c r="C21" s="82" t="s">
        <v>383</v>
      </c>
      <c r="D21" s="87">
        <v>36800</v>
      </c>
      <c r="E21" s="20">
        <v>80</v>
      </c>
      <c r="F21" s="20">
        <v>80</v>
      </c>
      <c r="G21" s="20">
        <v>80</v>
      </c>
      <c r="H21" s="34" t="str">
        <f t="shared" si="0"/>
        <v>Tốt</v>
      </c>
      <c r="I21" s="20">
        <v>80</v>
      </c>
      <c r="J21" s="35" t="str">
        <f t="shared" si="1"/>
        <v>Tốt</v>
      </c>
      <c r="K21" s="36"/>
      <c r="L21" s="37"/>
      <c r="M21" s="20" t="e">
        <f>VLOOKUP(B21,[6]K63CE!$B$7:$K$12,10,0)</f>
        <v>#N/A</v>
      </c>
      <c r="N21" s="20"/>
      <c r="O21" s="20"/>
      <c r="P21" s="20"/>
    </row>
    <row r="22" spans="1:16" s="24" customFormat="1" x14ac:dyDescent="0.25">
      <c r="A22" s="33">
        <v>9</v>
      </c>
      <c r="B22" s="82">
        <v>18020383</v>
      </c>
      <c r="C22" s="82" t="s">
        <v>384</v>
      </c>
      <c r="D22" s="87">
        <v>36640</v>
      </c>
      <c r="E22" s="20">
        <v>90</v>
      </c>
      <c r="F22" s="20">
        <v>90</v>
      </c>
      <c r="G22" s="20">
        <v>90</v>
      </c>
      <c r="H22" s="34" t="str">
        <f t="shared" si="0"/>
        <v>Xuất sắc</v>
      </c>
      <c r="I22" s="20">
        <v>90</v>
      </c>
      <c r="J22" s="35" t="str">
        <f t="shared" si="1"/>
        <v>Xuất sắc</v>
      </c>
      <c r="K22" s="36"/>
      <c r="L22" s="37"/>
      <c r="M22" s="20" t="str">
        <f>VLOOKUP(B22,[6]K63CE!$B$7:$K$12,10,0)</f>
        <v>4.00</v>
      </c>
      <c r="N22" s="20"/>
      <c r="O22" s="20"/>
      <c r="P22" s="20"/>
    </row>
    <row r="23" spans="1:16" s="24" customFormat="1" x14ac:dyDescent="0.25">
      <c r="A23" s="32">
        <v>10</v>
      </c>
      <c r="B23" s="82">
        <v>18020419</v>
      </c>
      <c r="C23" s="82" t="s">
        <v>385</v>
      </c>
      <c r="D23" s="87">
        <v>36675</v>
      </c>
      <c r="E23" s="20">
        <v>90</v>
      </c>
      <c r="F23" s="20">
        <v>90</v>
      </c>
      <c r="G23" s="20">
        <v>80</v>
      </c>
      <c r="H23" s="34" t="str">
        <f t="shared" si="0"/>
        <v>Tốt</v>
      </c>
      <c r="I23" s="20">
        <v>80</v>
      </c>
      <c r="J23" s="35" t="str">
        <f t="shared" si="1"/>
        <v>Tốt</v>
      </c>
      <c r="K23" s="33"/>
      <c r="L23" s="29" t="s">
        <v>558</v>
      </c>
      <c r="M23" s="20" t="e">
        <f>VLOOKUP(B23,[6]K63CE!$B$7:$K$12,10,0)</f>
        <v>#N/A</v>
      </c>
      <c r="N23" s="20"/>
      <c r="O23" s="20"/>
      <c r="P23" s="20"/>
    </row>
    <row r="24" spans="1:16" s="24" customFormat="1" x14ac:dyDescent="0.25">
      <c r="A24" s="32">
        <v>11</v>
      </c>
      <c r="B24" s="82">
        <v>18020399</v>
      </c>
      <c r="C24" s="82" t="s">
        <v>386</v>
      </c>
      <c r="D24" s="87">
        <v>36777</v>
      </c>
      <c r="E24" s="20">
        <v>0</v>
      </c>
      <c r="F24" s="20">
        <v>0</v>
      </c>
      <c r="G24" s="20">
        <v>0</v>
      </c>
      <c r="H24" s="34" t="str">
        <f t="shared" si="0"/>
        <v>Kém</v>
      </c>
      <c r="I24" s="20">
        <v>0</v>
      </c>
      <c r="J24" s="35" t="str">
        <f t="shared" si="1"/>
        <v>Kém</v>
      </c>
      <c r="K24" s="33"/>
      <c r="L24" s="37"/>
      <c r="M24" s="20" t="e">
        <f>VLOOKUP(B24,[6]K63CE!$B$7:$K$12,10,0)</f>
        <v>#N/A</v>
      </c>
      <c r="N24" s="20"/>
      <c r="O24" s="20"/>
      <c r="P24" s="20"/>
    </row>
    <row r="25" spans="1:16" s="24" customFormat="1" x14ac:dyDescent="0.25">
      <c r="A25" s="32">
        <v>12</v>
      </c>
      <c r="B25" s="82">
        <v>18020297</v>
      </c>
      <c r="C25" s="82" t="s">
        <v>58</v>
      </c>
      <c r="D25" s="87">
        <v>36612</v>
      </c>
      <c r="E25" s="20">
        <v>80</v>
      </c>
      <c r="F25" s="20">
        <v>80</v>
      </c>
      <c r="G25" s="20">
        <v>80</v>
      </c>
      <c r="H25" s="34" t="str">
        <f t="shared" si="0"/>
        <v>Tốt</v>
      </c>
      <c r="I25" s="20">
        <v>80</v>
      </c>
      <c r="J25" s="35" t="str">
        <f t="shared" si="1"/>
        <v>Tốt</v>
      </c>
      <c r="K25" s="36"/>
      <c r="L25" s="37"/>
      <c r="M25" s="20" t="e">
        <f>VLOOKUP(B25,[6]K63CE!$B$7:$K$12,10,0)</f>
        <v>#N/A</v>
      </c>
      <c r="N25" s="20"/>
      <c r="O25" s="20"/>
      <c r="P25" s="20"/>
    </row>
    <row r="26" spans="1:16" s="24" customFormat="1" x14ac:dyDescent="0.25">
      <c r="A26" s="33">
        <v>13</v>
      </c>
      <c r="B26" s="82">
        <v>18020010</v>
      </c>
      <c r="C26" s="82" t="s">
        <v>387</v>
      </c>
      <c r="D26" s="87">
        <v>36665</v>
      </c>
      <c r="E26" s="20">
        <v>0</v>
      </c>
      <c r="F26" s="20">
        <v>0</v>
      </c>
      <c r="G26" s="20">
        <v>0</v>
      </c>
      <c r="H26" s="34" t="str">
        <f t="shared" si="0"/>
        <v>Kém</v>
      </c>
      <c r="I26" s="20">
        <v>0</v>
      </c>
      <c r="J26" s="35" t="str">
        <f t="shared" si="1"/>
        <v>Kém</v>
      </c>
      <c r="K26" s="36"/>
      <c r="L26" s="37"/>
      <c r="M26" s="20" t="e">
        <f>VLOOKUP(B26,[6]K63CE!$B$7:$K$12,10,0)</f>
        <v>#N/A</v>
      </c>
      <c r="N26" s="20"/>
      <c r="O26" s="20"/>
      <c r="P26" s="20"/>
    </row>
    <row r="27" spans="1:16" s="24" customFormat="1" x14ac:dyDescent="0.25">
      <c r="A27" s="32">
        <v>14</v>
      </c>
      <c r="B27" s="82">
        <v>18020316</v>
      </c>
      <c r="C27" s="82" t="s">
        <v>388</v>
      </c>
      <c r="D27" s="87">
        <v>36279</v>
      </c>
      <c r="E27" s="20">
        <v>0</v>
      </c>
      <c r="F27" s="20">
        <v>0</v>
      </c>
      <c r="G27" s="20">
        <v>0</v>
      </c>
      <c r="H27" s="34" t="str">
        <f t="shared" si="0"/>
        <v>Kém</v>
      </c>
      <c r="I27" s="20">
        <v>0</v>
      </c>
      <c r="J27" s="35" t="str">
        <f t="shared" si="1"/>
        <v>Kém</v>
      </c>
      <c r="K27" s="36"/>
      <c r="L27" s="37"/>
      <c r="M27" s="20" t="e">
        <f>VLOOKUP(B27,[6]K63CE!$B$7:$K$12,10,0)</f>
        <v>#N/A</v>
      </c>
      <c r="N27" s="20"/>
      <c r="O27" s="20"/>
      <c r="P27" s="20"/>
    </row>
    <row r="28" spans="1:16" s="24" customFormat="1" x14ac:dyDescent="0.25">
      <c r="A28" s="32">
        <v>15</v>
      </c>
      <c r="B28" s="82">
        <v>18020352</v>
      </c>
      <c r="C28" s="82" t="s">
        <v>90</v>
      </c>
      <c r="D28" s="87">
        <v>36586</v>
      </c>
      <c r="E28" s="20">
        <v>80</v>
      </c>
      <c r="F28" s="20">
        <v>80</v>
      </c>
      <c r="G28" s="20">
        <v>80</v>
      </c>
      <c r="H28" s="34" t="str">
        <f t="shared" si="0"/>
        <v>Tốt</v>
      </c>
      <c r="I28" s="20">
        <v>80</v>
      </c>
      <c r="J28" s="35" t="str">
        <f t="shared" si="1"/>
        <v>Tốt</v>
      </c>
      <c r="K28" s="36"/>
      <c r="L28" s="37"/>
      <c r="M28" s="20" t="e">
        <f>VLOOKUP(B28,[6]K63CE!$B$7:$K$12,10,0)</f>
        <v>#N/A</v>
      </c>
      <c r="N28" s="20"/>
      <c r="O28" s="20"/>
      <c r="P28" s="20"/>
    </row>
    <row r="29" spans="1:16" s="24" customFormat="1" x14ac:dyDescent="0.25">
      <c r="A29" s="33">
        <v>16</v>
      </c>
      <c r="B29" s="82">
        <v>18020326</v>
      </c>
      <c r="C29" s="82" t="s">
        <v>389</v>
      </c>
      <c r="D29" s="87">
        <v>36764</v>
      </c>
      <c r="E29" s="20">
        <v>90</v>
      </c>
      <c r="F29" s="20">
        <v>90</v>
      </c>
      <c r="G29" s="20">
        <v>80</v>
      </c>
      <c r="H29" s="34" t="str">
        <f t="shared" si="0"/>
        <v>Tốt</v>
      </c>
      <c r="I29" s="20">
        <v>80</v>
      </c>
      <c r="J29" s="35" t="str">
        <f t="shared" si="1"/>
        <v>Tốt</v>
      </c>
      <c r="K29" s="33"/>
      <c r="L29" s="29" t="s">
        <v>558</v>
      </c>
      <c r="M29" s="20" t="e">
        <f>VLOOKUP(B29,[6]K63CE!$B$7:$K$12,10,0)</f>
        <v>#N/A</v>
      </c>
      <c r="N29" s="20"/>
      <c r="O29" s="20"/>
      <c r="P29" s="20"/>
    </row>
    <row r="30" spans="1:16" s="24" customFormat="1" x14ac:dyDescent="0.25">
      <c r="A30" s="32">
        <v>17</v>
      </c>
      <c r="B30" s="82">
        <v>18020340</v>
      </c>
      <c r="C30" s="82" t="s">
        <v>390</v>
      </c>
      <c r="D30" s="87">
        <v>36866</v>
      </c>
      <c r="E30" s="20">
        <v>80</v>
      </c>
      <c r="F30" s="20">
        <v>80</v>
      </c>
      <c r="G30" s="20">
        <v>80</v>
      </c>
      <c r="H30" s="34" t="str">
        <f t="shared" si="0"/>
        <v>Tốt</v>
      </c>
      <c r="I30" s="20">
        <v>80</v>
      </c>
      <c r="J30" s="35" t="str">
        <f t="shared" si="1"/>
        <v>Tốt</v>
      </c>
      <c r="K30" s="33"/>
      <c r="L30" s="37"/>
      <c r="M30" s="20" t="e">
        <f>VLOOKUP(B30,[6]K63CE!$B$7:$K$12,10,0)</f>
        <v>#N/A</v>
      </c>
      <c r="N30" s="20"/>
      <c r="O30" s="20"/>
      <c r="P30" s="20"/>
    </row>
    <row r="31" spans="1:16" s="24" customFormat="1" x14ac:dyDescent="0.25">
      <c r="A31" s="32">
        <v>18</v>
      </c>
      <c r="B31" s="82">
        <v>18020450</v>
      </c>
      <c r="C31" s="82" t="s">
        <v>391</v>
      </c>
      <c r="D31" s="87">
        <v>36794</v>
      </c>
      <c r="E31" s="20">
        <v>80</v>
      </c>
      <c r="F31" s="20">
        <v>80</v>
      </c>
      <c r="G31" s="20">
        <v>80</v>
      </c>
      <c r="H31" s="34" t="str">
        <f t="shared" si="0"/>
        <v>Tốt</v>
      </c>
      <c r="I31" s="20">
        <v>80</v>
      </c>
      <c r="J31" s="35" t="str">
        <f t="shared" si="1"/>
        <v>Tốt</v>
      </c>
      <c r="K31" s="36"/>
      <c r="L31" s="37"/>
      <c r="M31" s="20" t="e">
        <f>VLOOKUP(B31,[6]K63CE!$B$7:$K$12,10,0)</f>
        <v>#N/A</v>
      </c>
      <c r="N31" s="20"/>
      <c r="O31" s="20"/>
      <c r="P31" s="20"/>
    </row>
    <row r="32" spans="1:16" s="24" customFormat="1" x14ac:dyDescent="0.25">
      <c r="A32" s="32">
        <v>19</v>
      </c>
      <c r="B32" s="82">
        <v>18020491</v>
      </c>
      <c r="C32" s="82" t="s">
        <v>392</v>
      </c>
      <c r="D32" s="87">
        <v>36827</v>
      </c>
      <c r="E32" s="20">
        <v>80</v>
      </c>
      <c r="F32" s="20">
        <v>80</v>
      </c>
      <c r="G32" s="20">
        <v>80</v>
      </c>
      <c r="H32" s="34" t="str">
        <f t="shared" si="0"/>
        <v>Tốt</v>
      </c>
      <c r="I32" s="20">
        <v>80</v>
      </c>
      <c r="J32" s="35" t="str">
        <f t="shared" si="1"/>
        <v>Tốt</v>
      </c>
      <c r="K32" s="36"/>
      <c r="L32" s="37"/>
      <c r="M32" s="20" t="e">
        <f>VLOOKUP(B32,[6]K63CE!$B$7:$K$12,10,0)</f>
        <v>#N/A</v>
      </c>
      <c r="N32" s="20"/>
      <c r="O32" s="20"/>
      <c r="P32" s="20"/>
    </row>
    <row r="33" spans="1:16" s="24" customFormat="1" x14ac:dyDescent="0.25">
      <c r="A33" s="33">
        <v>20</v>
      </c>
      <c r="B33" s="82">
        <v>18020513</v>
      </c>
      <c r="C33" s="82" t="s">
        <v>59</v>
      </c>
      <c r="D33" s="87">
        <v>36659</v>
      </c>
      <c r="E33" s="20">
        <v>80</v>
      </c>
      <c r="F33" s="20">
        <v>80</v>
      </c>
      <c r="G33" s="20">
        <v>80</v>
      </c>
      <c r="H33" s="34" t="str">
        <f t="shared" si="0"/>
        <v>Tốt</v>
      </c>
      <c r="I33" s="20">
        <v>80</v>
      </c>
      <c r="J33" s="35" t="str">
        <f t="shared" si="1"/>
        <v>Tốt</v>
      </c>
      <c r="K33" s="36"/>
      <c r="L33" s="37"/>
      <c r="M33" s="20" t="e">
        <f>VLOOKUP(B33,[6]K63CE!$B$7:$K$12,10,0)</f>
        <v>#N/A</v>
      </c>
      <c r="N33" s="20"/>
      <c r="O33" s="20"/>
      <c r="P33" s="20"/>
    </row>
    <row r="34" spans="1:16" s="24" customFormat="1" x14ac:dyDescent="0.25">
      <c r="A34" s="32">
        <v>21</v>
      </c>
      <c r="B34" s="82">
        <v>18020531</v>
      </c>
      <c r="C34" s="82" t="s">
        <v>393</v>
      </c>
      <c r="D34" s="87">
        <v>36659</v>
      </c>
      <c r="E34" s="20">
        <v>80</v>
      </c>
      <c r="F34" s="20">
        <v>80</v>
      </c>
      <c r="G34" s="20">
        <v>80</v>
      </c>
      <c r="H34" s="34" t="str">
        <f t="shared" si="0"/>
        <v>Tốt</v>
      </c>
      <c r="I34" s="20">
        <v>80</v>
      </c>
      <c r="J34" s="35" t="str">
        <f t="shared" si="1"/>
        <v>Tốt</v>
      </c>
      <c r="K34" s="36"/>
      <c r="L34" s="37"/>
      <c r="M34" s="20" t="e">
        <f>VLOOKUP(B34,[6]K63CE!$B$7:$K$12,10,0)</f>
        <v>#N/A</v>
      </c>
      <c r="N34" s="20"/>
      <c r="O34" s="20"/>
      <c r="P34" s="20"/>
    </row>
    <row r="35" spans="1:16" s="24" customFormat="1" x14ac:dyDescent="0.25">
      <c r="A35" s="32">
        <v>22</v>
      </c>
      <c r="B35" s="82">
        <v>18020546</v>
      </c>
      <c r="C35" s="82" t="s">
        <v>34</v>
      </c>
      <c r="D35" s="87">
        <v>36617</v>
      </c>
      <c r="E35" s="20">
        <v>90</v>
      </c>
      <c r="F35" s="20">
        <v>90</v>
      </c>
      <c r="G35" s="20">
        <v>80</v>
      </c>
      <c r="H35" s="34" t="str">
        <f t="shared" si="0"/>
        <v>Tốt</v>
      </c>
      <c r="I35" s="20">
        <v>80</v>
      </c>
      <c r="J35" s="35" t="str">
        <f t="shared" si="1"/>
        <v>Tốt</v>
      </c>
      <c r="K35" s="36"/>
      <c r="L35" s="29" t="s">
        <v>558</v>
      </c>
      <c r="M35" s="20" t="e">
        <f>VLOOKUP(B35,[6]K63CE!$B$7:$K$12,10,0)</f>
        <v>#N/A</v>
      </c>
      <c r="N35" s="20"/>
      <c r="O35" s="20"/>
      <c r="P35" s="20"/>
    </row>
    <row r="36" spans="1:16" s="24" customFormat="1" x14ac:dyDescent="0.25">
      <c r="A36" s="33">
        <v>23</v>
      </c>
      <c r="B36" s="82">
        <v>18020585</v>
      </c>
      <c r="C36" s="82" t="s">
        <v>394</v>
      </c>
      <c r="D36" s="87">
        <v>36735</v>
      </c>
      <c r="E36" s="20">
        <v>80</v>
      </c>
      <c r="F36" s="20">
        <v>80</v>
      </c>
      <c r="G36" s="20">
        <v>80</v>
      </c>
      <c r="H36" s="34" t="str">
        <f t="shared" si="0"/>
        <v>Tốt</v>
      </c>
      <c r="I36" s="20">
        <v>80</v>
      </c>
      <c r="J36" s="35" t="str">
        <f t="shared" si="1"/>
        <v>Tốt</v>
      </c>
      <c r="K36" s="33"/>
      <c r="L36" s="37"/>
      <c r="M36" s="20" t="e">
        <f>VLOOKUP(B36,[6]K63CE!$B$7:$K$12,10,0)</f>
        <v>#N/A</v>
      </c>
      <c r="N36" s="20"/>
      <c r="O36" s="20"/>
      <c r="P36" s="20"/>
    </row>
    <row r="37" spans="1:16" s="24" customFormat="1" x14ac:dyDescent="0.25">
      <c r="A37" s="32">
        <v>24</v>
      </c>
      <c r="B37" s="82">
        <v>18020590</v>
      </c>
      <c r="C37" s="82" t="s">
        <v>37</v>
      </c>
      <c r="D37" s="87">
        <v>36570</v>
      </c>
      <c r="E37" s="20">
        <v>80</v>
      </c>
      <c r="F37" s="20">
        <v>80</v>
      </c>
      <c r="G37" s="20">
        <v>80</v>
      </c>
      <c r="H37" s="34" t="str">
        <f t="shared" si="0"/>
        <v>Tốt</v>
      </c>
      <c r="I37" s="20">
        <v>80</v>
      </c>
      <c r="J37" s="35" t="str">
        <f t="shared" si="1"/>
        <v>Tốt</v>
      </c>
      <c r="K37" s="36"/>
      <c r="L37" s="37"/>
      <c r="M37" s="20" t="e">
        <f>VLOOKUP(B37,[6]K63CE!$B$7:$K$12,10,0)</f>
        <v>#N/A</v>
      </c>
      <c r="N37" s="20"/>
      <c r="O37" s="20"/>
      <c r="P37" s="20"/>
    </row>
    <row r="38" spans="1:16" s="24" customFormat="1" x14ac:dyDescent="0.25">
      <c r="A38" s="32">
        <v>25</v>
      </c>
      <c r="B38" s="82">
        <v>18020636</v>
      </c>
      <c r="C38" s="82" t="s">
        <v>395</v>
      </c>
      <c r="D38" s="87">
        <v>36604</v>
      </c>
      <c r="E38" s="20">
        <v>90</v>
      </c>
      <c r="F38" s="20">
        <v>90</v>
      </c>
      <c r="G38" s="20">
        <v>80</v>
      </c>
      <c r="H38" s="34" t="str">
        <f t="shared" si="0"/>
        <v>Tốt</v>
      </c>
      <c r="I38" s="20">
        <v>80</v>
      </c>
      <c r="J38" s="35" t="str">
        <f t="shared" si="1"/>
        <v>Tốt</v>
      </c>
      <c r="K38" s="36"/>
      <c r="L38" s="29" t="s">
        <v>558</v>
      </c>
      <c r="M38" s="20" t="e">
        <f>VLOOKUP(B38,[6]K63CE!$B$7:$K$12,10,0)</f>
        <v>#N/A</v>
      </c>
      <c r="N38" s="20"/>
      <c r="O38" s="20"/>
      <c r="P38" s="20"/>
    </row>
    <row r="39" spans="1:16" s="24" customFormat="1" x14ac:dyDescent="0.25">
      <c r="A39" s="32">
        <v>26</v>
      </c>
      <c r="B39" s="82">
        <v>18020611</v>
      </c>
      <c r="C39" s="82" t="s">
        <v>397</v>
      </c>
      <c r="D39" s="87">
        <v>36639</v>
      </c>
      <c r="E39" s="20">
        <v>80</v>
      </c>
      <c r="F39" s="20">
        <v>80</v>
      </c>
      <c r="G39" s="20">
        <v>80</v>
      </c>
      <c r="H39" s="34" t="str">
        <f t="shared" si="0"/>
        <v>Tốt</v>
      </c>
      <c r="I39" s="20">
        <v>80</v>
      </c>
      <c r="J39" s="35" t="str">
        <f t="shared" si="1"/>
        <v>Tốt</v>
      </c>
      <c r="K39" s="36"/>
      <c r="L39" s="37"/>
      <c r="M39" s="20" t="e">
        <f>VLOOKUP(B39,[6]K63CE!$B$7:$K$12,10,0)</f>
        <v>#N/A</v>
      </c>
      <c r="N39" s="20"/>
      <c r="O39" s="20"/>
      <c r="P39" s="20"/>
    </row>
    <row r="40" spans="1:16" s="24" customFormat="1" x14ac:dyDescent="0.25">
      <c r="A40" s="33">
        <v>27</v>
      </c>
      <c r="B40" s="82">
        <v>18020671</v>
      </c>
      <c r="C40" s="82" t="s">
        <v>398</v>
      </c>
      <c r="D40" s="87">
        <v>36735</v>
      </c>
      <c r="E40" s="20">
        <v>80</v>
      </c>
      <c r="F40" s="20">
        <v>80</v>
      </c>
      <c r="G40" s="20">
        <v>80</v>
      </c>
      <c r="H40" s="34" t="str">
        <f t="shared" si="0"/>
        <v>Tốt</v>
      </c>
      <c r="I40" s="20">
        <v>80</v>
      </c>
      <c r="J40" s="35" t="str">
        <f t="shared" si="1"/>
        <v>Tốt</v>
      </c>
      <c r="K40" s="36"/>
      <c r="L40" s="37"/>
      <c r="M40" s="20" t="e">
        <f>VLOOKUP(B40,[6]K63CE!$B$7:$K$12,10,0)</f>
        <v>#N/A</v>
      </c>
      <c r="N40" s="20"/>
      <c r="O40" s="20"/>
      <c r="P40" s="20"/>
    </row>
    <row r="41" spans="1:16" s="24" customFormat="1" x14ac:dyDescent="0.25">
      <c r="A41" s="32">
        <v>28</v>
      </c>
      <c r="B41" s="82">
        <v>18020723</v>
      </c>
      <c r="C41" s="82" t="s">
        <v>399</v>
      </c>
      <c r="D41" s="87">
        <v>36837</v>
      </c>
      <c r="E41" s="20">
        <v>0</v>
      </c>
      <c r="F41" s="20">
        <v>0</v>
      </c>
      <c r="G41" s="20">
        <v>0</v>
      </c>
      <c r="H41" s="34" t="str">
        <f t="shared" si="0"/>
        <v>Kém</v>
      </c>
      <c r="I41" s="20">
        <v>0</v>
      </c>
      <c r="J41" s="35" t="str">
        <f t="shared" si="1"/>
        <v>Kém</v>
      </c>
      <c r="K41" s="33"/>
      <c r="L41" s="37"/>
      <c r="M41" s="20" t="e">
        <f>VLOOKUP(B41,[6]K63CE!$B$7:$K$12,10,0)</f>
        <v>#N/A</v>
      </c>
      <c r="N41" s="20"/>
      <c r="O41" s="20"/>
      <c r="P41" s="20"/>
    </row>
    <row r="42" spans="1:16" s="24" customFormat="1" x14ac:dyDescent="0.25">
      <c r="A42" s="32">
        <v>29</v>
      </c>
      <c r="B42" s="82">
        <v>18020748</v>
      </c>
      <c r="C42" s="82" t="s">
        <v>401</v>
      </c>
      <c r="D42" s="87">
        <v>36767</v>
      </c>
      <c r="E42" s="20">
        <v>90</v>
      </c>
      <c r="F42" s="20">
        <v>90</v>
      </c>
      <c r="G42" s="20">
        <v>80</v>
      </c>
      <c r="H42" s="34" t="str">
        <f t="shared" si="0"/>
        <v>Tốt</v>
      </c>
      <c r="I42" s="20">
        <v>80</v>
      </c>
      <c r="J42" s="35" t="str">
        <f t="shared" si="1"/>
        <v>Tốt</v>
      </c>
      <c r="K42" s="33"/>
      <c r="L42" s="29" t="s">
        <v>558</v>
      </c>
      <c r="M42" s="20" t="str">
        <f>VLOOKUP(B42,[6]K63CE!$B$7:$K$12,10,0)</f>
        <v>3.70</v>
      </c>
      <c r="N42" s="20"/>
      <c r="O42" s="20"/>
      <c r="P42" s="20"/>
    </row>
    <row r="43" spans="1:16" s="24" customFormat="1" x14ac:dyDescent="0.25">
      <c r="A43" s="33">
        <v>30</v>
      </c>
      <c r="B43" s="82">
        <v>18020772</v>
      </c>
      <c r="C43" s="82" t="s">
        <v>402</v>
      </c>
      <c r="D43" s="87">
        <v>36659</v>
      </c>
      <c r="E43" s="20">
        <v>90</v>
      </c>
      <c r="F43" s="20">
        <v>90</v>
      </c>
      <c r="G43" s="20">
        <v>90</v>
      </c>
      <c r="H43" s="34" t="str">
        <f t="shared" si="0"/>
        <v>Xuất sắc</v>
      </c>
      <c r="I43" s="20">
        <v>90</v>
      </c>
      <c r="J43" s="35" t="str">
        <f t="shared" si="1"/>
        <v>Xuất sắc</v>
      </c>
      <c r="K43" s="36"/>
      <c r="L43" s="37"/>
      <c r="M43" s="20" t="e">
        <f>VLOOKUP(B43,[6]K63CE!$B$7:$K$12,10,0)</f>
        <v>#N/A</v>
      </c>
      <c r="N43" s="20"/>
      <c r="O43" s="20"/>
      <c r="P43" s="20"/>
    </row>
    <row r="44" spans="1:16" s="24" customFormat="1" x14ac:dyDescent="0.25">
      <c r="A44" s="32">
        <v>31</v>
      </c>
      <c r="B44" s="82">
        <v>18020805</v>
      </c>
      <c r="C44" s="82" t="s">
        <v>188</v>
      </c>
      <c r="D44" s="87">
        <v>36366</v>
      </c>
      <c r="E44" s="20">
        <v>94</v>
      </c>
      <c r="F44" s="20">
        <v>94</v>
      </c>
      <c r="G44" s="20">
        <v>84</v>
      </c>
      <c r="H44" s="34" t="str">
        <f t="shared" si="0"/>
        <v>Tốt</v>
      </c>
      <c r="I44" s="20">
        <v>84</v>
      </c>
      <c r="J44" s="35" t="str">
        <f t="shared" si="1"/>
        <v>Tốt</v>
      </c>
      <c r="K44" s="36"/>
      <c r="L44" s="29" t="s">
        <v>558</v>
      </c>
      <c r="M44" s="20" t="e">
        <f>VLOOKUP(B44,[6]K63CE!$B$7:$K$12,10,0)</f>
        <v>#N/A</v>
      </c>
      <c r="N44" s="20"/>
      <c r="O44" s="20"/>
      <c r="P44" s="20"/>
    </row>
    <row r="45" spans="1:16" s="24" customFormat="1" x14ac:dyDescent="0.25">
      <c r="A45" s="32">
        <v>32</v>
      </c>
      <c r="B45" s="82">
        <v>18020910</v>
      </c>
      <c r="C45" s="82" t="s">
        <v>403</v>
      </c>
      <c r="D45" s="87">
        <v>36649</v>
      </c>
      <c r="E45" s="20">
        <v>80</v>
      </c>
      <c r="F45" s="20">
        <v>80</v>
      </c>
      <c r="G45" s="20">
        <v>80</v>
      </c>
      <c r="H45" s="34" t="str">
        <f t="shared" si="0"/>
        <v>Tốt</v>
      </c>
      <c r="I45" s="20">
        <v>80</v>
      </c>
      <c r="J45" s="35" t="str">
        <f t="shared" si="1"/>
        <v>Tốt</v>
      </c>
      <c r="K45" s="33"/>
      <c r="L45" s="37"/>
      <c r="M45" s="20" t="e">
        <f>VLOOKUP(B45,[6]K63CE!$B$7:$K$12,10,0)</f>
        <v>#N/A</v>
      </c>
      <c r="N45" s="20"/>
      <c r="O45" s="20"/>
      <c r="P45" s="20"/>
    </row>
    <row r="46" spans="1:16" s="24" customFormat="1" x14ac:dyDescent="0.25">
      <c r="A46" s="32">
        <v>33</v>
      </c>
      <c r="B46" s="82">
        <v>18020925</v>
      </c>
      <c r="C46" s="82" t="s">
        <v>41</v>
      </c>
      <c r="D46" s="87">
        <v>36885</v>
      </c>
      <c r="E46" s="20">
        <v>78</v>
      </c>
      <c r="F46" s="20">
        <v>78</v>
      </c>
      <c r="G46" s="20">
        <v>78</v>
      </c>
      <c r="H46" s="34" t="str">
        <f t="shared" si="0"/>
        <v>Khá</v>
      </c>
      <c r="I46" s="20">
        <v>78</v>
      </c>
      <c r="J46" s="35" t="str">
        <f t="shared" si="1"/>
        <v>Khá</v>
      </c>
      <c r="K46" s="36"/>
      <c r="L46" s="37"/>
      <c r="M46" s="20" t="e">
        <f>VLOOKUP(B46,[6]K63CE!$B$7:$K$12,10,0)</f>
        <v>#N/A</v>
      </c>
      <c r="N46" s="20"/>
      <c r="O46" s="20"/>
      <c r="P46" s="20"/>
    </row>
    <row r="47" spans="1:16" s="24" customFormat="1" x14ac:dyDescent="0.25">
      <c r="A47" s="33">
        <v>34</v>
      </c>
      <c r="B47" s="82">
        <v>18020044</v>
      </c>
      <c r="C47" s="82" t="s">
        <v>404</v>
      </c>
      <c r="D47" s="87">
        <v>36852</v>
      </c>
      <c r="E47" s="20">
        <v>92</v>
      </c>
      <c r="F47" s="20">
        <v>92</v>
      </c>
      <c r="G47" s="20">
        <v>92</v>
      </c>
      <c r="H47" s="34" t="str">
        <f t="shared" si="0"/>
        <v>Xuất sắc</v>
      </c>
      <c r="I47" s="20">
        <v>92</v>
      </c>
      <c r="J47" s="35" t="str">
        <f t="shared" si="1"/>
        <v>Xuất sắc</v>
      </c>
      <c r="K47" s="36"/>
      <c r="L47" s="37"/>
      <c r="M47" s="20" t="str">
        <f>VLOOKUP(B47,[6]K63CE!$B$7:$K$12,10,0)</f>
        <v>4.00</v>
      </c>
      <c r="N47" s="20"/>
      <c r="O47" s="20"/>
      <c r="P47" s="20"/>
    </row>
    <row r="48" spans="1:16" s="24" customFormat="1" x14ac:dyDescent="0.25">
      <c r="A48" s="32">
        <v>35</v>
      </c>
      <c r="B48" s="82">
        <v>18020972</v>
      </c>
      <c r="C48" s="82" t="s">
        <v>406</v>
      </c>
      <c r="D48" s="87">
        <v>36753</v>
      </c>
      <c r="E48" s="20">
        <v>90</v>
      </c>
      <c r="F48" s="20">
        <v>90</v>
      </c>
      <c r="G48" s="20">
        <v>80</v>
      </c>
      <c r="H48" s="34" t="str">
        <f t="shared" si="0"/>
        <v>Tốt</v>
      </c>
      <c r="I48" s="20">
        <v>80</v>
      </c>
      <c r="J48" s="35" t="str">
        <f t="shared" si="1"/>
        <v>Tốt</v>
      </c>
      <c r="K48" s="36"/>
      <c r="L48" s="29" t="s">
        <v>558</v>
      </c>
      <c r="M48" s="20" t="e">
        <f>VLOOKUP(B48,[6]K63CE!$B$7:$K$12,10,0)</f>
        <v>#N/A</v>
      </c>
      <c r="N48" s="20"/>
      <c r="O48" s="20"/>
      <c r="P48" s="20"/>
    </row>
    <row r="49" spans="1:16" s="24" customFormat="1" x14ac:dyDescent="0.25">
      <c r="A49" s="32">
        <v>36</v>
      </c>
      <c r="B49" s="82">
        <v>18020985</v>
      </c>
      <c r="C49" s="82" t="s">
        <v>407</v>
      </c>
      <c r="D49" s="87">
        <v>36703</v>
      </c>
      <c r="E49" s="20">
        <v>80</v>
      </c>
      <c r="F49" s="20">
        <v>80</v>
      </c>
      <c r="G49" s="20">
        <v>80</v>
      </c>
      <c r="H49" s="34" t="str">
        <f t="shared" si="0"/>
        <v>Tốt</v>
      </c>
      <c r="I49" s="20">
        <v>80</v>
      </c>
      <c r="J49" s="35" t="str">
        <f t="shared" si="1"/>
        <v>Tốt</v>
      </c>
      <c r="K49" s="36"/>
      <c r="L49" s="37"/>
      <c r="M49" s="20" t="e">
        <f>VLOOKUP(B49,[6]K63CE!$B$7:$K$12,10,0)</f>
        <v>#N/A</v>
      </c>
      <c r="N49" s="20"/>
      <c r="O49" s="20"/>
      <c r="P49" s="20"/>
    </row>
    <row r="50" spans="1:16" s="24" customFormat="1" x14ac:dyDescent="0.25">
      <c r="A50" s="33">
        <v>37</v>
      </c>
      <c r="B50" s="82">
        <v>18021003</v>
      </c>
      <c r="C50" s="82" t="s">
        <v>408</v>
      </c>
      <c r="D50" s="87">
        <v>36821</v>
      </c>
      <c r="E50" s="20">
        <v>80</v>
      </c>
      <c r="F50" s="20">
        <v>80</v>
      </c>
      <c r="G50" s="20">
        <v>80</v>
      </c>
      <c r="H50" s="34" t="str">
        <f t="shared" si="0"/>
        <v>Tốt</v>
      </c>
      <c r="I50" s="20">
        <v>80</v>
      </c>
      <c r="J50" s="35" t="str">
        <f t="shared" si="1"/>
        <v>Tốt</v>
      </c>
      <c r="K50" s="36"/>
      <c r="L50" s="37"/>
      <c r="M50" s="20" t="e">
        <f>VLOOKUP(B50,[6]K63CE!$B$7:$K$12,10,0)</f>
        <v>#N/A</v>
      </c>
      <c r="N50" s="20"/>
      <c r="O50" s="20"/>
      <c r="P50" s="20"/>
    </row>
    <row r="51" spans="1:16" s="24" customFormat="1" x14ac:dyDescent="0.25">
      <c r="A51" s="32">
        <v>38</v>
      </c>
      <c r="B51" s="82">
        <v>18021030</v>
      </c>
      <c r="C51" s="82" t="s">
        <v>410</v>
      </c>
      <c r="D51" s="87">
        <v>36668</v>
      </c>
      <c r="E51" s="20">
        <v>100</v>
      </c>
      <c r="F51" s="20">
        <v>100</v>
      </c>
      <c r="G51" s="20">
        <v>90</v>
      </c>
      <c r="H51" s="34" t="str">
        <f t="shared" si="0"/>
        <v>Xuất sắc</v>
      </c>
      <c r="I51" s="20">
        <v>90</v>
      </c>
      <c r="J51" s="35" t="str">
        <f t="shared" si="1"/>
        <v>Xuất sắc</v>
      </c>
      <c r="K51" s="36"/>
      <c r="L51" s="37"/>
      <c r="M51" s="20" t="e">
        <f>VLOOKUP(B51,[6]K63CE!$B$7:$K$12,10,0)</f>
        <v>#N/A</v>
      </c>
      <c r="N51" s="20"/>
      <c r="O51" s="20"/>
      <c r="P51" s="20"/>
    </row>
    <row r="52" spans="1:16" s="24" customFormat="1" x14ac:dyDescent="0.25">
      <c r="A52" s="32">
        <v>39</v>
      </c>
      <c r="B52" s="82">
        <v>18021085</v>
      </c>
      <c r="C52" s="82" t="s">
        <v>411</v>
      </c>
      <c r="D52" s="87">
        <v>36795</v>
      </c>
      <c r="E52" s="20">
        <v>80</v>
      </c>
      <c r="F52" s="20">
        <v>80</v>
      </c>
      <c r="G52" s="20">
        <v>90</v>
      </c>
      <c r="H52" s="34" t="str">
        <f t="shared" si="0"/>
        <v>Xuất sắc</v>
      </c>
      <c r="I52" s="20">
        <v>90</v>
      </c>
      <c r="J52" s="35" t="str">
        <f t="shared" si="1"/>
        <v>Xuất sắc</v>
      </c>
      <c r="K52" s="36"/>
      <c r="L52" s="37"/>
      <c r="M52" s="20" t="str">
        <f>VLOOKUP(B52,[6]K63CE!$B$7:$K$12,10,0)</f>
        <v>3.70</v>
      </c>
      <c r="N52" s="20"/>
      <c r="O52" s="20"/>
      <c r="P52" s="20"/>
    </row>
    <row r="53" spans="1:16" s="24" customFormat="1" x14ac:dyDescent="0.25">
      <c r="A53" s="32">
        <v>40</v>
      </c>
      <c r="B53" s="82">
        <v>18021112</v>
      </c>
      <c r="C53" s="82" t="s">
        <v>412</v>
      </c>
      <c r="D53" s="87">
        <v>36541</v>
      </c>
      <c r="E53" s="20">
        <v>80</v>
      </c>
      <c r="F53" s="20">
        <v>80</v>
      </c>
      <c r="G53" s="20">
        <v>80</v>
      </c>
      <c r="H53" s="34" t="str">
        <f t="shared" si="0"/>
        <v>Tốt</v>
      </c>
      <c r="I53" s="20">
        <v>80</v>
      </c>
      <c r="J53" s="35" t="str">
        <f t="shared" si="1"/>
        <v>Tốt</v>
      </c>
      <c r="K53" s="33"/>
      <c r="L53" s="37"/>
      <c r="M53" s="20" t="e">
        <f>VLOOKUP(B53,[6]K63CE!$B$7:$K$12,10,0)</f>
        <v>#N/A</v>
      </c>
      <c r="N53" s="20"/>
      <c r="O53" s="20"/>
      <c r="P53" s="20"/>
    </row>
    <row r="54" spans="1:16" s="24" customFormat="1" x14ac:dyDescent="0.25">
      <c r="A54" s="33">
        <v>41</v>
      </c>
      <c r="B54" s="82">
        <v>18021127</v>
      </c>
      <c r="C54" s="82" t="s">
        <v>413</v>
      </c>
      <c r="D54" s="87">
        <v>36594</v>
      </c>
      <c r="E54" s="20">
        <v>80</v>
      </c>
      <c r="F54" s="20">
        <v>80</v>
      </c>
      <c r="G54" s="20">
        <v>80</v>
      </c>
      <c r="H54" s="34" t="str">
        <f t="shared" si="0"/>
        <v>Tốt</v>
      </c>
      <c r="I54" s="20">
        <v>80</v>
      </c>
      <c r="J54" s="35" t="str">
        <f t="shared" si="1"/>
        <v>Tốt</v>
      </c>
      <c r="K54" s="36"/>
      <c r="L54" s="37"/>
      <c r="M54" s="20" t="e">
        <f>VLOOKUP(B54,[6]K63CE!$B$7:$K$12,10,0)</f>
        <v>#N/A</v>
      </c>
      <c r="N54" s="20"/>
      <c r="O54" s="20"/>
      <c r="P54" s="20"/>
    </row>
    <row r="55" spans="1:16" s="24" customFormat="1" x14ac:dyDescent="0.25">
      <c r="A55" s="32">
        <v>42</v>
      </c>
      <c r="B55" s="82">
        <v>18021181</v>
      </c>
      <c r="C55" s="82" t="s">
        <v>414</v>
      </c>
      <c r="D55" s="87">
        <v>36869</v>
      </c>
      <c r="E55" s="20">
        <v>80</v>
      </c>
      <c r="F55" s="20">
        <v>80</v>
      </c>
      <c r="G55" s="20">
        <v>80</v>
      </c>
      <c r="H55" s="34" t="str">
        <f t="shared" si="0"/>
        <v>Tốt</v>
      </c>
      <c r="I55" s="20">
        <v>80</v>
      </c>
      <c r="J55" s="35" t="str">
        <f t="shared" si="1"/>
        <v>Tốt</v>
      </c>
      <c r="K55" s="36"/>
      <c r="L55" s="37"/>
      <c r="M55" s="20" t="e">
        <f>VLOOKUP(B55,[6]K63CE!$B$7:$K$12,10,0)</f>
        <v>#N/A</v>
      </c>
      <c r="N55" s="20"/>
      <c r="O55" s="20"/>
      <c r="P55" s="20"/>
    </row>
    <row r="56" spans="1:16" s="24" customFormat="1" x14ac:dyDescent="0.25">
      <c r="A56" s="32">
        <v>43</v>
      </c>
      <c r="B56" s="82">
        <v>18021193</v>
      </c>
      <c r="C56" s="82" t="s">
        <v>415</v>
      </c>
      <c r="D56" s="87">
        <v>36886</v>
      </c>
      <c r="E56" s="20">
        <v>80</v>
      </c>
      <c r="F56" s="20">
        <v>80</v>
      </c>
      <c r="G56" s="20">
        <v>80</v>
      </c>
      <c r="H56" s="34" t="str">
        <f t="shared" si="0"/>
        <v>Tốt</v>
      </c>
      <c r="I56" s="20">
        <v>80</v>
      </c>
      <c r="J56" s="35" t="str">
        <f t="shared" si="1"/>
        <v>Tốt</v>
      </c>
      <c r="K56" s="36"/>
      <c r="L56" s="37"/>
      <c r="M56" s="20" t="e">
        <f>VLOOKUP(B56,[6]K63CE!$B$7:$K$12,10,0)</f>
        <v>#N/A</v>
      </c>
      <c r="N56" s="20"/>
      <c r="O56" s="20"/>
      <c r="P56" s="20"/>
    </row>
    <row r="57" spans="1:16" s="24" customFormat="1" x14ac:dyDescent="0.25">
      <c r="A57" s="33">
        <v>44</v>
      </c>
      <c r="B57" s="82">
        <v>18021194</v>
      </c>
      <c r="C57" s="82" t="s">
        <v>416</v>
      </c>
      <c r="D57" s="87">
        <v>36593</v>
      </c>
      <c r="E57" s="20">
        <v>0</v>
      </c>
      <c r="F57" s="20">
        <v>0</v>
      </c>
      <c r="G57" s="20">
        <v>0</v>
      </c>
      <c r="H57" s="34" t="str">
        <f t="shared" si="0"/>
        <v>Kém</v>
      </c>
      <c r="I57" s="20">
        <v>0</v>
      </c>
      <c r="J57" s="35" t="str">
        <f t="shared" si="1"/>
        <v>Kém</v>
      </c>
      <c r="K57" s="36"/>
      <c r="L57" s="37"/>
      <c r="M57" s="20" t="e">
        <f>VLOOKUP(B57,[6]K63CE!$B$7:$K$12,10,0)</f>
        <v>#N/A</v>
      </c>
      <c r="N57" s="20"/>
      <c r="O57" s="20"/>
      <c r="P57" s="20"/>
    </row>
    <row r="58" spans="1:16" s="24" customFormat="1" x14ac:dyDescent="0.25">
      <c r="A58" s="32">
        <v>45</v>
      </c>
      <c r="B58" s="82">
        <v>18021134</v>
      </c>
      <c r="C58" s="82" t="s">
        <v>417</v>
      </c>
      <c r="D58" s="87">
        <v>36884</v>
      </c>
      <c r="E58" s="20">
        <v>90</v>
      </c>
      <c r="F58" s="20">
        <v>90</v>
      </c>
      <c r="G58" s="20">
        <v>80</v>
      </c>
      <c r="H58" s="34" t="str">
        <f t="shared" si="0"/>
        <v>Tốt</v>
      </c>
      <c r="I58" s="20">
        <v>80</v>
      </c>
      <c r="J58" s="35" t="str">
        <f t="shared" si="1"/>
        <v>Tốt</v>
      </c>
      <c r="K58" s="36"/>
      <c r="L58" s="29" t="s">
        <v>558</v>
      </c>
      <c r="M58" s="20" t="e">
        <f>VLOOKUP(B58,[6]K63CE!$B$7:$K$12,10,0)</f>
        <v>#N/A</v>
      </c>
      <c r="N58" s="20"/>
      <c r="O58" s="20"/>
      <c r="P58" s="20"/>
    </row>
    <row r="59" spans="1:16" s="24" customFormat="1" x14ac:dyDescent="0.25">
      <c r="A59" s="33">
        <v>46</v>
      </c>
      <c r="B59" s="82">
        <v>18021207</v>
      </c>
      <c r="C59" s="82" t="s">
        <v>539</v>
      </c>
      <c r="D59" s="87" t="s">
        <v>540</v>
      </c>
      <c r="E59" s="20">
        <v>90</v>
      </c>
      <c r="F59" s="20">
        <v>90</v>
      </c>
      <c r="G59" s="20">
        <v>80</v>
      </c>
      <c r="H59" s="34" t="str">
        <f t="shared" si="0"/>
        <v>Tốt</v>
      </c>
      <c r="I59" s="20">
        <v>80</v>
      </c>
      <c r="J59" s="35" t="str">
        <f t="shared" si="1"/>
        <v>Tốt</v>
      </c>
      <c r="K59" s="36"/>
      <c r="L59" s="29" t="s">
        <v>558</v>
      </c>
      <c r="M59" s="20" t="e">
        <f>VLOOKUP(B59,[6]K63CE!$B$7:$K$12,10,0)</f>
        <v>#N/A</v>
      </c>
      <c r="N59" s="20"/>
      <c r="O59" s="20"/>
      <c r="P59" s="20"/>
    </row>
    <row r="60" spans="1:16" s="24" customFormat="1" x14ac:dyDescent="0.25">
      <c r="A60" s="32">
        <v>47</v>
      </c>
      <c r="B60" s="82">
        <v>18021310</v>
      </c>
      <c r="C60" s="82" t="s">
        <v>421</v>
      </c>
      <c r="D60" s="87">
        <v>36646</v>
      </c>
      <c r="E60" s="20">
        <v>90</v>
      </c>
      <c r="F60" s="20">
        <v>90</v>
      </c>
      <c r="G60" s="20">
        <v>80</v>
      </c>
      <c r="H60" s="34" t="str">
        <f t="shared" si="0"/>
        <v>Tốt</v>
      </c>
      <c r="I60" s="20">
        <v>80</v>
      </c>
      <c r="J60" s="35" t="str">
        <f t="shared" si="1"/>
        <v>Tốt</v>
      </c>
      <c r="K60" s="36"/>
      <c r="L60" s="29" t="s">
        <v>558</v>
      </c>
      <c r="M60" s="20" t="e">
        <f>VLOOKUP(B60,[6]K63CE!$B$7:$K$12,10,0)</f>
        <v>#N/A</v>
      </c>
      <c r="N60" s="20"/>
      <c r="O60" s="20"/>
      <c r="P60" s="20"/>
    </row>
    <row r="61" spans="1:16" s="24" customFormat="1" x14ac:dyDescent="0.25">
      <c r="A61" s="33">
        <v>48</v>
      </c>
      <c r="B61" s="82">
        <v>18021324</v>
      </c>
      <c r="C61" s="82" t="s">
        <v>422</v>
      </c>
      <c r="D61" s="87">
        <v>36792</v>
      </c>
      <c r="E61" s="20">
        <v>0</v>
      </c>
      <c r="F61" s="20">
        <v>0</v>
      </c>
      <c r="G61" s="20">
        <v>0</v>
      </c>
      <c r="H61" s="34" t="str">
        <f t="shared" si="0"/>
        <v>Kém</v>
      </c>
      <c r="I61" s="20">
        <v>0</v>
      </c>
      <c r="J61" s="35" t="str">
        <f t="shared" si="1"/>
        <v>Kém</v>
      </c>
      <c r="K61" s="36"/>
      <c r="L61" s="37"/>
      <c r="M61" s="20" t="e">
        <f>VLOOKUP(B61,[6]K63CE!$B$7:$K$12,10,0)</f>
        <v>#N/A</v>
      </c>
      <c r="N61" s="20"/>
      <c r="O61" s="20"/>
      <c r="P61" s="20"/>
    </row>
    <row r="62" spans="1:16" s="24" customFormat="1" x14ac:dyDescent="0.25">
      <c r="A62" s="32">
        <v>49</v>
      </c>
      <c r="B62" s="82">
        <v>18021345</v>
      </c>
      <c r="C62" s="82" t="s">
        <v>423</v>
      </c>
      <c r="D62" s="87">
        <v>36839</v>
      </c>
      <c r="E62" s="20">
        <v>0</v>
      </c>
      <c r="F62" s="20">
        <v>0</v>
      </c>
      <c r="G62" s="20">
        <v>0</v>
      </c>
      <c r="H62" s="34" t="str">
        <f t="shared" si="0"/>
        <v>Kém</v>
      </c>
      <c r="I62" s="20">
        <v>0</v>
      </c>
      <c r="J62" s="35" t="str">
        <f t="shared" si="1"/>
        <v>Kém</v>
      </c>
      <c r="K62" s="36"/>
      <c r="L62" s="37"/>
      <c r="M62" s="20" t="e">
        <f>VLOOKUP(B62,[6]K63CE!$B$7:$K$12,10,0)</f>
        <v>#N/A</v>
      </c>
      <c r="N62" s="20"/>
      <c r="O62" s="20"/>
      <c r="P62" s="20"/>
    </row>
    <row r="63" spans="1:16" s="24" customFormat="1" x14ac:dyDescent="0.25">
      <c r="A63" s="33">
        <v>50</v>
      </c>
      <c r="B63" s="82">
        <v>18021351</v>
      </c>
      <c r="C63" s="82" t="s">
        <v>31</v>
      </c>
      <c r="D63" s="87">
        <v>36736</v>
      </c>
      <c r="E63" s="20">
        <v>80</v>
      </c>
      <c r="F63" s="20">
        <v>80</v>
      </c>
      <c r="G63" s="20">
        <v>80</v>
      </c>
      <c r="H63" s="34" t="str">
        <f t="shared" si="0"/>
        <v>Tốt</v>
      </c>
      <c r="I63" s="20">
        <v>80</v>
      </c>
      <c r="J63" s="35" t="str">
        <f t="shared" si="1"/>
        <v>Tốt</v>
      </c>
      <c r="K63" s="36"/>
      <c r="L63" s="37"/>
      <c r="M63" s="20" t="e">
        <f>VLOOKUP(B63,[6]K63CE!$B$7:$K$12,10,0)</f>
        <v>#N/A</v>
      </c>
      <c r="N63" s="20"/>
      <c r="O63" s="20"/>
      <c r="P63" s="20"/>
    </row>
    <row r="64" spans="1:16" s="24" customFormat="1" x14ac:dyDescent="0.25">
      <c r="A64" s="32">
        <v>51</v>
      </c>
      <c r="B64" s="82">
        <v>18021404</v>
      </c>
      <c r="C64" s="82" t="s">
        <v>426</v>
      </c>
      <c r="D64" s="87">
        <v>36795</v>
      </c>
      <c r="E64" s="20">
        <v>80</v>
      </c>
      <c r="F64" s="20">
        <v>80</v>
      </c>
      <c r="G64" s="20">
        <v>80</v>
      </c>
      <c r="H64" s="34" t="str">
        <f t="shared" si="0"/>
        <v>Tốt</v>
      </c>
      <c r="I64" s="20">
        <v>80</v>
      </c>
      <c r="J64" s="35" t="str">
        <f t="shared" si="1"/>
        <v>Tốt</v>
      </c>
      <c r="K64" s="36"/>
      <c r="L64" s="37"/>
      <c r="M64" s="20" t="e">
        <f>VLOOKUP(B64,[6]K63CE!$B$7:$K$12,10,0)</f>
        <v>#N/A</v>
      </c>
      <c r="N64" s="20"/>
      <c r="O64" s="20"/>
      <c r="P64" s="20"/>
    </row>
    <row r="65" spans="1:16" s="24" customFormat="1" x14ac:dyDescent="0.25">
      <c r="A65" s="33">
        <v>52</v>
      </c>
      <c r="B65" s="82">
        <v>18021428</v>
      </c>
      <c r="C65" s="82" t="s">
        <v>427</v>
      </c>
      <c r="D65" s="87">
        <v>36869</v>
      </c>
      <c r="E65" s="20">
        <v>80</v>
      </c>
      <c r="F65" s="20">
        <v>80</v>
      </c>
      <c r="G65" s="20">
        <v>80</v>
      </c>
      <c r="H65" s="34" t="str">
        <f t="shared" si="0"/>
        <v>Tốt</v>
      </c>
      <c r="I65" s="20">
        <v>80</v>
      </c>
      <c r="J65" s="35" t="str">
        <f t="shared" si="1"/>
        <v>Tốt</v>
      </c>
      <c r="K65" s="36"/>
      <c r="L65" s="37"/>
      <c r="M65" s="20" t="e">
        <f>VLOOKUP(B65,[6]K63CE!$B$7:$K$12,10,0)</f>
        <v>#N/A</v>
      </c>
      <c r="N65" s="20"/>
      <c r="O65" s="20"/>
      <c r="P65" s="20"/>
    </row>
    <row r="67" spans="1:16" x14ac:dyDescent="0.25">
      <c r="A67" s="38" t="s">
        <v>515</v>
      </c>
      <c r="K67" s="23"/>
      <c r="L67" s="16"/>
    </row>
  </sheetData>
  <mergeCells count="23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N12:N13"/>
    <mergeCell ref="O12:O13"/>
    <mergeCell ref="P12:P13"/>
    <mergeCell ref="M12:M13"/>
    <mergeCell ref="F12:F13"/>
    <mergeCell ref="G12:H12"/>
    <mergeCell ref="I12:J12"/>
    <mergeCell ref="K12:K13"/>
    <mergeCell ref="L12:L13"/>
  </mergeCells>
  <pageMargins left="0.3" right="0.23" top="0.32" bottom="0.28999999999999998" header="0.17" footer="0.17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8"/>
  <sheetViews>
    <sheetView topLeftCell="A24" workbookViewId="0">
      <selection activeCell="A14" sqref="A14:XFD46"/>
    </sheetView>
  </sheetViews>
  <sheetFormatPr defaultColWidth="9.125" defaultRowHeight="15" x14ac:dyDescent="0.25"/>
  <cols>
    <col min="1" max="1" width="4.75" style="17" bestFit="1" customWidth="1"/>
    <col min="2" max="2" width="10.125" style="16" bestFit="1" customWidth="1"/>
    <col min="3" max="3" width="20.75" style="16" bestFit="1" customWidth="1"/>
    <col min="4" max="4" width="11.25" style="22" bestFit="1" customWidth="1"/>
    <col min="5" max="5" width="8.625" style="17" customWidth="1"/>
    <col min="6" max="6" width="9.375" style="17" customWidth="1"/>
    <col min="7" max="7" width="6.125" style="17" customWidth="1"/>
    <col min="8" max="8" width="10.75" style="16" customWidth="1"/>
    <col min="9" max="9" width="7.25" style="17" customWidth="1"/>
    <col min="10" max="10" width="10.375" style="17" customWidth="1"/>
    <col min="11" max="11" width="7" style="26" hidden="1" customWidth="1"/>
    <col min="12" max="12" width="19.125" style="18" hidden="1" customWidth="1"/>
    <col min="13" max="13" width="10.25" style="16" hidden="1" customWidth="1"/>
    <col min="14" max="14" width="13.625" style="16" hidden="1" customWidth="1"/>
    <col min="15" max="16" width="0" style="16" hidden="1" customWidth="1"/>
    <col min="17" max="16384" width="9.125" style="16"/>
  </cols>
  <sheetData>
    <row r="1" spans="1:16" hidden="1" x14ac:dyDescent="0.25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17"/>
      <c r="L1" s="16"/>
    </row>
    <row r="2" spans="1:16" hidden="1" x14ac:dyDescent="0.25">
      <c r="A2" s="124" t="s">
        <v>493</v>
      </c>
      <c r="B2" s="124"/>
      <c r="C2" s="124"/>
      <c r="D2" s="124"/>
      <c r="E2" s="124"/>
      <c r="F2" s="124"/>
      <c r="G2" s="124"/>
      <c r="H2" s="124"/>
      <c r="I2" s="124"/>
      <c r="J2" s="124"/>
      <c r="K2" s="17"/>
      <c r="L2" s="16"/>
    </row>
    <row r="3" spans="1:16" hidden="1" x14ac:dyDescent="0.25">
      <c r="A3" s="124" t="s">
        <v>512</v>
      </c>
      <c r="B3" s="124"/>
      <c r="C3" s="124"/>
      <c r="D3" s="124"/>
      <c r="E3" s="124"/>
      <c r="F3" s="124"/>
      <c r="G3" s="124"/>
      <c r="H3" s="124"/>
      <c r="I3" s="124"/>
      <c r="J3" s="124"/>
      <c r="K3" s="17"/>
      <c r="L3" s="16"/>
    </row>
    <row r="4" spans="1:16" hidden="1" x14ac:dyDescent="0.25">
      <c r="A4" s="125" t="s">
        <v>481</v>
      </c>
      <c r="B4" s="125"/>
      <c r="C4" s="125"/>
      <c r="D4" s="125"/>
      <c r="E4" s="125"/>
      <c r="F4" s="125"/>
      <c r="G4" s="125"/>
      <c r="H4" s="125"/>
      <c r="I4" s="125"/>
      <c r="J4" s="125"/>
      <c r="K4" s="17"/>
      <c r="L4" s="16"/>
    </row>
    <row r="5" spans="1:16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17"/>
      <c r="L5" s="16"/>
    </row>
    <row r="6" spans="1:16" x14ac:dyDescent="0.25">
      <c r="A6" s="115" t="s">
        <v>8</v>
      </c>
      <c r="B6" s="115"/>
      <c r="C6" s="115"/>
      <c r="D6" s="115"/>
      <c r="E6" s="64"/>
      <c r="F6" s="64"/>
      <c r="G6" s="64"/>
    </row>
    <row r="7" spans="1:16" x14ac:dyDescent="0.25">
      <c r="A7" s="117" t="s">
        <v>4</v>
      </c>
      <c r="B7" s="117"/>
      <c r="C7" s="117"/>
      <c r="D7" s="117"/>
      <c r="E7" s="120"/>
      <c r="F7" s="120"/>
      <c r="G7" s="120"/>
      <c r="H7" s="120"/>
      <c r="I7" s="77"/>
      <c r="J7" s="77"/>
      <c r="K7" s="46"/>
    </row>
    <row r="8" spans="1:16" x14ac:dyDescent="0.25">
      <c r="A8" s="77"/>
      <c r="B8" s="64"/>
      <c r="C8" s="41"/>
      <c r="D8" s="25"/>
      <c r="E8" s="64"/>
      <c r="F8" s="64"/>
      <c r="G8" s="42"/>
    </row>
    <row r="9" spans="1:16" x14ac:dyDescent="0.25">
      <c r="A9" s="120" t="s">
        <v>494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6" s="24" customFormat="1" x14ac:dyDescent="0.2">
      <c r="A10" s="117" t="s">
        <v>522</v>
      </c>
      <c r="B10" s="117"/>
      <c r="C10" s="117"/>
      <c r="D10" s="117"/>
      <c r="E10" s="117"/>
      <c r="F10" s="117"/>
      <c r="G10" s="117"/>
      <c r="H10" s="117"/>
      <c r="I10" s="119"/>
      <c r="J10" s="119"/>
      <c r="K10" s="119"/>
      <c r="L10" s="119"/>
    </row>
    <row r="11" spans="1:16" s="24" customFormat="1" x14ac:dyDescent="0.2">
      <c r="A11" s="23"/>
      <c r="B11" s="23"/>
      <c r="D11" s="70"/>
      <c r="E11" s="23"/>
      <c r="F11" s="23"/>
      <c r="G11" s="23"/>
      <c r="I11" s="23"/>
      <c r="J11" s="23"/>
      <c r="K11" s="23"/>
      <c r="L11" s="65"/>
    </row>
    <row r="12" spans="1:16" s="24" customFormat="1" ht="28.5" customHeight="1" x14ac:dyDescent="0.2">
      <c r="A12" s="123" t="s">
        <v>0</v>
      </c>
      <c r="B12" s="123" t="s">
        <v>1</v>
      </c>
      <c r="C12" s="123" t="s">
        <v>2</v>
      </c>
      <c r="D12" s="126" t="s">
        <v>3</v>
      </c>
      <c r="E12" s="123" t="s">
        <v>22</v>
      </c>
      <c r="F12" s="123" t="s">
        <v>24</v>
      </c>
      <c r="G12" s="123" t="s">
        <v>546</v>
      </c>
      <c r="H12" s="123"/>
      <c r="I12" s="123" t="s">
        <v>547</v>
      </c>
      <c r="J12" s="123"/>
      <c r="K12" s="123" t="s">
        <v>71</v>
      </c>
      <c r="L12" s="123" t="s">
        <v>73</v>
      </c>
      <c r="M12" s="123" t="s">
        <v>521</v>
      </c>
      <c r="N12" s="122" t="s">
        <v>543</v>
      </c>
      <c r="O12" s="122" t="s">
        <v>544</v>
      </c>
      <c r="P12" s="122" t="s">
        <v>545</v>
      </c>
    </row>
    <row r="13" spans="1:16" s="24" customFormat="1" ht="29.25" customHeight="1" x14ac:dyDescent="0.2">
      <c r="A13" s="123"/>
      <c r="B13" s="123"/>
      <c r="C13" s="123"/>
      <c r="D13" s="126"/>
      <c r="E13" s="123"/>
      <c r="F13" s="123"/>
      <c r="G13" s="73" t="s">
        <v>23</v>
      </c>
      <c r="H13" s="73" t="s">
        <v>7</v>
      </c>
      <c r="I13" s="73" t="s">
        <v>23</v>
      </c>
      <c r="J13" s="73" t="s">
        <v>7</v>
      </c>
      <c r="K13" s="123"/>
      <c r="L13" s="123"/>
      <c r="M13" s="123"/>
      <c r="N13" s="122"/>
      <c r="O13" s="122"/>
      <c r="P13" s="122"/>
    </row>
    <row r="14" spans="1:16" s="24" customFormat="1" x14ac:dyDescent="0.25">
      <c r="A14" s="12">
        <v>1</v>
      </c>
      <c r="B14" s="82">
        <v>18020003</v>
      </c>
      <c r="C14" s="82" t="s">
        <v>299</v>
      </c>
      <c r="D14" s="85">
        <v>36809</v>
      </c>
      <c r="E14" s="14">
        <v>80</v>
      </c>
      <c r="F14" s="14">
        <v>80</v>
      </c>
      <c r="G14" s="14">
        <v>80</v>
      </c>
      <c r="H14" s="20" t="str">
        <f>IF(G14&gt;=90,"Xuất sắc",IF(G14&gt;=80,"Tốt", IF(G14&gt;=65,"Khá",IF(G14&gt;=50,"Trung bình", IF(G14&gt;=35, "Yếu", "Kém")))))</f>
        <v>Tốt</v>
      </c>
      <c r="I14" s="14">
        <v>80</v>
      </c>
      <c r="J14" s="21" t="str">
        <f>IF(I14&gt;=90,"Xuất sắc",IF(I14&gt;=80,"Tốt", IF(I14&gt;=65,"Khá",IF(I14&gt;=50,"Trung bình", IF(I14&gt;=35, "Yếu", "Kém")))))</f>
        <v>Tốt</v>
      </c>
      <c r="K14" s="36"/>
      <c r="L14" s="37"/>
      <c r="M14" s="20" t="e">
        <f>VLOOKUP(B14,[7]K63CCLC!$B$7:$L$20,11,0)</f>
        <v>#N/A</v>
      </c>
      <c r="N14" s="20"/>
      <c r="O14" s="20"/>
      <c r="P14" s="20"/>
    </row>
    <row r="15" spans="1:16" x14ac:dyDescent="0.25">
      <c r="A15" s="14">
        <v>2</v>
      </c>
      <c r="B15" s="82">
        <v>18020001</v>
      </c>
      <c r="C15" s="82" t="s">
        <v>300</v>
      </c>
      <c r="D15" s="85">
        <v>36872</v>
      </c>
      <c r="E15" s="14">
        <v>90</v>
      </c>
      <c r="F15" s="14">
        <v>90</v>
      </c>
      <c r="G15" s="14">
        <v>80</v>
      </c>
      <c r="H15" s="20" t="str">
        <f>IF(G15&gt;=90,"Xuất sắc",IF(G15&gt;=80,"Tốt", IF(G15&gt;=65,"Khá",IF(G15&gt;=50,"Trung bình", IF(G15&gt;=35, "Yếu", "Kém")))))</f>
        <v>Tốt</v>
      </c>
      <c r="I15" s="14">
        <v>80</v>
      </c>
      <c r="J15" s="21" t="str">
        <f>IF(I15&gt;=90,"Xuất sắc",IF(I15&gt;=80,"Tốt", IF(I15&gt;=65,"Khá",IF(I15&gt;=50,"Trung bình", IF(I15&gt;=35, "Yếu", "Kém")))))</f>
        <v>Tốt</v>
      </c>
      <c r="K15" s="12"/>
      <c r="L15" s="29" t="s">
        <v>558</v>
      </c>
      <c r="M15" s="20" t="e">
        <f>VLOOKUP(B15,[7]K63CCLC!$B$7:$L$20,11,0)</f>
        <v>#N/A</v>
      </c>
      <c r="N15" s="72"/>
      <c r="O15" s="72"/>
      <c r="P15" s="72"/>
    </row>
    <row r="16" spans="1:16" s="24" customFormat="1" x14ac:dyDescent="0.25">
      <c r="A16" s="12">
        <v>3</v>
      </c>
      <c r="B16" s="82">
        <v>18020195</v>
      </c>
      <c r="C16" s="82" t="s">
        <v>301</v>
      </c>
      <c r="D16" s="85">
        <v>36810</v>
      </c>
      <c r="E16" s="14">
        <v>95</v>
      </c>
      <c r="F16" s="14">
        <v>95</v>
      </c>
      <c r="G16" s="14">
        <v>95</v>
      </c>
      <c r="H16" s="20" t="str">
        <f t="shared" ref="H16:H46" si="0">IF(G16&gt;=90,"Xuất sắc",IF(G16&gt;=80,"Tốt", IF(G16&gt;=65,"Khá",IF(G16&gt;=50,"Trung bình", IF(G16&gt;=35, "Yếu", "Kém")))))</f>
        <v>Xuất sắc</v>
      </c>
      <c r="I16" s="14">
        <v>95</v>
      </c>
      <c r="J16" s="21" t="str">
        <f t="shared" ref="J16:J46" si="1">IF(I16&gt;=90,"Xuất sắc",IF(I16&gt;=80,"Tốt", IF(I16&gt;=65,"Khá",IF(I16&gt;=50,"Trung bình", IF(I16&gt;=35, "Yếu", "Kém")))))</f>
        <v>Xuất sắc</v>
      </c>
      <c r="K16" s="28"/>
      <c r="L16" s="29"/>
      <c r="M16" s="20" t="str">
        <f>VLOOKUP(B16,[7]K63CCLC!$B$7:$L$20,11,0)</f>
        <v>4.00</v>
      </c>
      <c r="N16" s="20"/>
      <c r="O16" s="20"/>
      <c r="P16" s="20"/>
    </row>
    <row r="17" spans="1:16" s="24" customFormat="1" x14ac:dyDescent="0.25">
      <c r="A17" s="12">
        <v>4</v>
      </c>
      <c r="B17" s="82">
        <v>18020413</v>
      </c>
      <c r="C17" s="82" t="s">
        <v>302</v>
      </c>
      <c r="D17" s="85">
        <v>36890</v>
      </c>
      <c r="E17" s="14">
        <v>80</v>
      </c>
      <c r="F17" s="14">
        <v>80</v>
      </c>
      <c r="G17" s="14">
        <v>80</v>
      </c>
      <c r="H17" s="20" t="str">
        <f t="shared" si="0"/>
        <v>Tốt</v>
      </c>
      <c r="I17" s="14">
        <v>80</v>
      </c>
      <c r="J17" s="21" t="str">
        <f t="shared" si="1"/>
        <v>Tốt</v>
      </c>
      <c r="K17" s="30"/>
      <c r="L17" s="31"/>
      <c r="M17" s="20" t="e">
        <f>VLOOKUP(B17,[7]K63CCLC!$B$7:$L$20,11,0)</f>
        <v>#N/A</v>
      </c>
      <c r="N17" s="20"/>
      <c r="O17" s="20"/>
      <c r="P17" s="20"/>
    </row>
    <row r="18" spans="1:16" s="24" customFormat="1" x14ac:dyDescent="0.25">
      <c r="A18" s="12">
        <v>5</v>
      </c>
      <c r="B18" s="82">
        <v>18020015</v>
      </c>
      <c r="C18" s="82" t="s">
        <v>303</v>
      </c>
      <c r="D18" s="85">
        <v>36815</v>
      </c>
      <c r="E18" s="14">
        <v>87</v>
      </c>
      <c r="F18" s="14">
        <v>87</v>
      </c>
      <c r="G18" s="14">
        <v>87</v>
      </c>
      <c r="H18" s="20" t="str">
        <f t="shared" si="0"/>
        <v>Tốt</v>
      </c>
      <c r="I18" s="14">
        <v>87</v>
      </c>
      <c r="J18" s="21" t="str">
        <f t="shared" si="1"/>
        <v>Tốt</v>
      </c>
      <c r="K18" s="28"/>
      <c r="L18" s="29"/>
      <c r="M18" s="20" t="e">
        <f>VLOOKUP(B18,[7]K63CCLC!$B$7:$L$20,11,0)</f>
        <v>#N/A</v>
      </c>
      <c r="N18" s="20"/>
      <c r="O18" s="20"/>
      <c r="P18" s="20"/>
    </row>
    <row r="19" spans="1:16" s="24" customFormat="1" x14ac:dyDescent="0.25">
      <c r="A19" s="14">
        <v>6</v>
      </c>
      <c r="B19" s="82">
        <v>18020007</v>
      </c>
      <c r="C19" s="82" t="s">
        <v>304</v>
      </c>
      <c r="D19" s="85">
        <v>36544</v>
      </c>
      <c r="E19" s="14">
        <v>90</v>
      </c>
      <c r="F19" s="14">
        <v>90</v>
      </c>
      <c r="G19" s="14">
        <v>90</v>
      </c>
      <c r="H19" s="20" t="str">
        <f t="shared" si="0"/>
        <v>Xuất sắc</v>
      </c>
      <c r="I19" s="14">
        <v>90</v>
      </c>
      <c r="J19" s="21" t="str">
        <f t="shared" si="1"/>
        <v>Xuất sắc</v>
      </c>
      <c r="K19" s="28"/>
      <c r="L19" s="29"/>
      <c r="M19" s="20" t="str">
        <f>VLOOKUP(B19,[7]K63CCLC!$B$7:$L$20,11,0)</f>
        <v>4.00</v>
      </c>
      <c r="N19" s="20"/>
      <c r="O19" s="20"/>
      <c r="P19" s="20"/>
    </row>
    <row r="20" spans="1:16" s="24" customFormat="1" x14ac:dyDescent="0.25">
      <c r="A20" s="12">
        <v>7</v>
      </c>
      <c r="B20" s="82">
        <v>18020539</v>
      </c>
      <c r="C20" s="82" t="s">
        <v>305</v>
      </c>
      <c r="D20" s="85">
        <v>36592</v>
      </c>
      <c r="E20" s="14">
        <v>92</v>
      </c>
      <c r="F20" s="14">
        <v>92</v>
      </c>
      <c r="G20" s="14">
        <v>82</v>
      </c>
      <c r="H20" s="20" t="str">
        <f t="shared" si="0"/>
        <v>Tốt</v>
      </c>
      <c r="I20" s="14">
        <v>82</v>
      </c>
      <c r="J20" s="21" t="str">
        <f t="shared" si="1"/>
        <v>Tốt</v>
      </c>
      <c r="K20" s="28"/>
      <c r="L20" s="29" t="s">
        <v>558</v>
      </c>
      <c r="M20" s="20" t="e">
        <f>VLOOKUP(B20,[7]K63CCLC!$B$7:$L$20,11,0)</f>
        <v>#N/A</v>
      </c>
      <c r="N20" s="20"/>
      <c r="O20" s="20"/>
      <c r="P20" s="20"/>
    </row>
    <row r="21" spans="1:16" s="24" customFormat="1" x14ac:dyDescent="0.25">
      <c r="A21" s="14">
        <v>8</v>
      </c>
      <c r="B21" s="82">
        <v>18020019</v>
      </c>
      <c r="C21" s="82" t="s">
        <v>306</v>
      </c>
      <c r="D21" s="85">
        <v>36836</v>
      </c>
      <c r="E21" s="14">
        <v>0</v>
      </c>
      <c r="F21" s="14">
        <v>0</v>
      </c>
      <c r="G21" s="14">
        <v>0</v>
      </c>
      <c r="H21" s="20" t="str">
        <f t="shared" si="0"/>
        <v>Kém</v>
      </c>
      <c r="I21" s="14">
        <v>0</v>
      </c>
      <c r="J21" s="21" t="str">
        <f t="shared" si="1"/>
        <v>Kém</v>
      </c>
      <c r="K21" s="28"/>
      <c r="L21" s="29"/>
      <c r="M21" s="20" t="e">
        <f>VLOOKUP(B21,[7]K63CCLC!$B$7:$L$20,11,0)</f>
        <v>#N/A</v>
      </c>
      <c r="N21" s="20"/>
      <c r="O21" s="20"/>
      <c r="P21" s="20"/>
    </row>
    <row r="22" spans="1:16" s="24" customFormat="1" x14ac:dyDescent="0.25">
      <c r="A22" s="12">
        <v>9</v>
      </c>
      <c r="B22" s="82">
        <v>18020629</v>
      </c>
      <c r="C22" s="82" t="s">
        <v>307</v>
      </c>
      <c r="D22" s="85">
        <v>36859</v>
      </c>
      <c r="E22" s="14">
        <v>90</v>
      </c>
      <c r="F22" s="14">
        <v>90</v>
      </c>
      <c r="G22" s="14">
        <v>90</v>
      </c>
      <c r="H22" s="20" t="str">
        <f t="shared" si="0"/>
        <v>Xuất sắc</v>
      </c>
      <c r="I22" s="14">
        <v>90</v>
      </c>
      <c r="J22" s="21" t="str">
        <f t="shared" si="1"/>
        <v>Xuất sắc</v>
      </c>
      <c r="K22" s="28"/>
      <c r="L22" s="29"/>
      <c r="M22" s="20" t="str">
        <f>VLOOKUP(B22,[7]K63CCLC!$B$7:$L$20,11,0)</f>
        <v>4.00</v>
      </c>
      <c r="N22" s="20"/>
      <c r="O22" s="20"/>
      <c r="P22" s="20"/>
    </row>
    <row r="23" spans="1:16" s="24" customFormat="1" x14ac:dyDescent="0.25">
      <c r="A23" s="12">
        <v>10</v>
      </c>
      <c r="B23" s="82">
        <v>18020022</v>
      </c>
      <c r="C23" s="82" t="s">
        <v>308</v>
      </c>
      <c r="D23" s="85">
        <v>36593</v>
      </c>
      <c r="E23" s="14">
        <v>90</v>
      </c>
      <c r="F23" s="14">
        <v>90</v>
      </c>
      <c r="G23" s="14">
        <v>90</v>
      </c>
      <c r="H23" s="20" t="str">
        <f t="shared" si="0"/>
        <v>Xuất sắc</v>
      </c>
      <c r="I23" s="14">
        <v>90</v>
      </c>
      <c r="J23" s="21" t="str">
        <f t="shared" si="1"/>
        <v>Xuất sắc</v>
      </c>
      <c r="K23" s="14"/>
      <c r="L23" s="13"/>
      <c r="M23" s="20" t="str">
        <f>VLOOKUP(B23,[7]K63CCLC!$B$7:$L$20,11,0)</f>
        <v>4.00</v>
      </c>
      <c r="N23" s="20"/>
      <c r="O23" s="20"/>
      <c r="P23" s="20"/>
    </row>
    <row r="24" spans="1:16" s="24" customFormat="1" x14ac:dyDescent="0.25">
      <c r="A24" s="12">
        <v>11</v>
      </c>
      <c r="B24" s="82">
        <v>18020023</v>
      </c>
      <c r="C24" s="82" t="s">
        <v>84</v>
      </c>
      <c r="D24" s="85">
        <v>36659</v>
      </c>
      <c r="E24" s="14">
        <v>90</v>
      </c>
      <c r="F24" s="14">
        <v>90</v>
      </c>
      <c r="G24" s="14">
        <v>80</v>
      </c>
      <c r="H24" s="20" t="str">
        <f t="shared" si="0"/>
        <v>Tốt</v>
      </c>
      <c r="I24" s="14">
        <v>80</v>
      </c>
      <c r="J24" s="21" t="str">
        <f t="shared" si="1"/>
        <v>Tốt</v>
      </c>
      <c r="K24" s="14"/>
      <c r="L24" s="29" t="s">
        <v>558</v>
      </c>
      <c r="M24" s="20" t="e">
        <f>VLOOKUP(B24,[7]K63CCLC!$B$7:$L$20,11,0)</f>
        <v>#N/A</v>
      </c>
      <c r="N24" s="20"/>
      <c r="O24" s="20"/>
      <c r="P24" s="20"/>
    </row>
    <row r="25" spans="1:16" s="24" customFormat="1" x14ac:dyDescent="0.25">
      <c r="A25" s="14">
        <v>12</v>
      </c>
      <c r="B25" s="82">
        <v>18020666</v>
      </c>
      <c r="C25" s="82" t="s">
        <v>309</v>
      </c>
      <c r="D25" s="85">
        <v>36862</v>
      </c>
      <c r="E25" s="14">
        <v>90</v>
      </c>
      <c r="F25" s="14">
        <v>90</v>
      </c>
      <c r="G25" s="14">
        <v>80</v>
      </c>
      <c r="H25" s="20" t="str">
        <f t="shared" si="0"/>
        <v>Tốt</v>
      </c>
      <c r="I25" s="14">
        <v>80</v>
      </c>
      <c r="J25" s="21" t="str">
        <f t="shared" si="1"/>
        <v>Tốt</v>
      </c>
      <c r="K25" s="28"/>
      <c r="L25" s="29" t="s">
        <v>558</v>
      </c>
      <c r="M25" s="20" t="e">
        <f>VLOOKUP(B25,[7]K63CCLC!$B$7:$L$20,11,0)</f>
        <v>#N/A</v>
      </c>
      <c r="N25" s="20"/>
      <c r="O25" s="20"/>
      <c r="P25" s="20"/>
    </row>
    <row r="26" spans="1:16" s="24" customFormat="1" x14ac:dyDescent="0.25">
      <c r="A26" s="12">
        <v>13</v>
      </c>
      <c r="B26" s="82">
        <v>18020020</v>
      </c>
      <c r="C26" s="82" t="s">
        <v>310</v>
      </c>
      <c r="D26" s="85">
        <v>36826</v>
      </c>
      <c r="E26" s="14">
        <v>80</v>
      </c>
      <c r="F26" s="14">
        <v>80</v>
      </c>
      <c r="G26" s="14">
        <v>80</v>
      </c>
      <c r="H26" s="20" t="str">
        <f t="shared" si="0"/>
        <v>Tốt</v>
      </c>
      <c r="I26" s="14">
        <v>80</v>
      </c>
      <c r="J26" s="21" t="str">
        <f t="shared" si="1"/>
        <v>Tốt</v>
      </c>
      <c r="K26" s="28"/>
      <c r="L26" s="29"/>
      <c r="M26" s="20" t="e">
        <f>VLOOKUP(B26,[7]K63CCLC!$B$7:$L$20,11,0)</f>
        <v>#N/A</v>
      </c>
      <c r="N26" s="20"/>
      <c r="O26" s="20"/>
      <c r="P26" s="20"/>
    </row>
    <row r="27" spans="1:16" s="24" customFormat="1" x14ac:dyDescent="0.25">
      <c r="A27" s="14">
        <v>14</v>
      </c>
      <c r="B27" s="82">
        <v>18020695</v>
      </c>
      <c r="C27" s="82" t="s">
        <v>312</v>
      </c>
      <c r="D27" s="85">
        <v>36871</v>
      </c>
      <c r="E27" s="14">
        <v>80</v>
      </c>
      <c r="F27" s="14">
        <v>80</v>
      </c>
      <c r="G27" s="14">
        <v>80</v>
      </c>
      <c r="H27" s="20" t="str">
        <f t="shared" si="0"/>
        <v>Tốt</v>
      </c>
      <c r="I27" s="14">
        <v>80</v>
      </c>
      <c r="J27" s="21" t="str">
        <f t="shared" si="1"/>
        <v>Tốt</v>
      </c>
      <c r="K27" s="28"/>
      <c r="L27" s="29"/>
      <c r="M27" s="20" t="e">
        <f>VLOOKUP(B27,[7]K63CCLC!$B$7:$L$20,11,0)</f>
        <v>#N/A</v>
      </c>
      <c r="N27" s="20"/>
      <c r="O27" s="20"/>
      <c r="P27" s="20"/>
    </row>
    <row r="28" spans="1:16" s="24" customFormat="1" x14ac:dyDescent="0.25">
      <c r="A28" s="12">
        <v>15</v>
      </c>
      <c r="B28" s="82">
        <v>18020776</v>
      </c>
      <c r="C28" s="82" t="s">
        <v>313</v>
      </c>
      <c r="D28" s="85">
        <v>36619</v>
      </c>
      <c r="E28" s="14">
        <v>90</v>
      </c>
      <c r="F28" s="14">
        <v>90</v>
      </c>
      <c r="G28" s="14">
        <v>90</v>
      </c>
      <c r="H28" s="20" t="str">
        <f t="shared" si="0"/>
        <v>Xuất sắc</v>
      </c>
      <c r="I28" s="14">
        <v>90</v>
      </c>
      <c r="J28" s="21" t="str">
        <f t="shared" si="1"/>
        <v>Xuất sắc</v>
      </c>
      <c r="K28" s="28"/>
      <c r="L28" s="29"/>
      <c r="M28" s="20" t="str">
        <f>VLOOKUP(B28,[7]K63CCLC!$B$7:$L$20,11,0)</f>
        <v>4.00</v>
      </c>
      <c r="N28" s="20"/>
      <c r="O28" s="20"/>
      <c r="P28" s="20"/>
    </row>
    <row r="29" spans="1:16" s="24" customFormat="1" x14ac:dyDescent="0.25">
      <c r="A29" s="12">
        <v>16</v>
      </c>
      <c r="B29" s="82">
        <v>18020029</v>
      </c>
      <c r="C29" s="82" t="s">
        <v>314</v>
      </c>
      <c r="D29" s="85">
        <v>36695</v>
      </c>
      <c r="E29" s="14">
        <v>90</v>
      </c>
      <c r="F29" s="14">
        <v>90</v>
      </c>
      <c r="G29" s="14">
        <v>90</v>
      </c>
      <c r="H29" s="20" t="str">
        <f t="shared" si="0"/>
        <v>Xuất sắc</v>
      </c>
      <c r="I29" s="14">
        <v>90</v>
      </c>
      <c r="J29" s="21" t="str">
        <f t="shared" si="1"/>
        <v>Xuất sắc</v>
      </c>
      <c r="K29" s="14"/>
      <c r="L29" s="13"/>
      <c r="M29" s="20" t="str">
        <f>VLOOKUP(B29,[7]K63CCLC!$B$7:$L$20,11,0)</f>
        <v>4.00</v>
      </c>
      <c r="N29" s="20"/>
      <c r="O29" s="20"/>
      <c r="P29" s="20"/>
    </row>
    <row r="30" spans="1:16" s="24" customFormat="1" x14ac:dyDescent="0.25">
      <c r="A30" s="12">
        <v>17</v>
      </c>
      <c r="B30" s="82">
        <v>18020834</v>
      </c>
      <c r="C30" s="82" t="s">
        <v>315</v>
      </c>
      <c r="D30" s="85">
        <v>36812</v>
      </c>
      <c r="E30" s="14">
        <v>90</v>
      </c>
      <c r="F30" s="14">
        <v>90</v>
      </c>
      <c r="G30" s="14">
        <v>90</v>
      </c>
      <c r="H30" s="20" t="str">
        <f t="shared" si="0"/>
        <v>Xuất sắc</v>
      </c>
      <c r="I30" s="14">
        <v>90</v>
      </c>
      <c r="J30" s="21" t="str">
        <f t="shared" si="1"/>
        <v>Xuất sắc</v>
      </c>
      <c r="K30" s="14"/>
      <c r="L30" s="13"/>
      <c r="M30" s="20" t="str">
        <f>VLOOKUP(B30,[7]K63CCLC!$B$7:$L$20,11,0)</f>
        <v>4.00</v>
      </c>
      <c r="N30" s="20"/>
      <c r="O30" s="20"/>
      <c r="P30" s="20"/>
    </row>
    <row r="31" spans="1:16" s="24" customFormat="1" x14ac:dyDescent="0.25">
      <c r="A31" s="14">
        <v>18</v>
      </c>
      <c r="B31" s="82">
        <v>18020030</v>
      </c>
      <c r="C31" s="82" t="s">
        <v>317</v>
      </c>
      <c r="D31" s="85">
        <v>36747</v>
      </c>
      <c r="E31" s="14">
        <v>90</v>
      </c>
      <c r="F31" s="14">
        <v>90</v>
      </c>
      <c r="G31" s="14">
        <v>80</v>
      </c>
      <c r="H31" s="20" t="str">
        <f t="shared" si="0"/>
        <v>Tốt</v>
      </c>
      <c r="I31" s="14">
        <v>80</v>
      </c>
      <c r="J31" s="21" t="str">
        <f t="shared" si="1"/>
        <v>Tốt</v>
      </c>
      <c r="K31" s="28"/>
      <c r="L31" s="29" t="s">
        <v>558</v>
      </c>
      <c r="M31" s="20" t="e">
        <f>VLOOKUP(B31,[7]K63CCLC!$B$7:$L$20,11,0)</f>
        <v>#N/A</v>
      </c>
      <c r="N31" s="20"/>
      <c r="O31" s="20"/>
      <c r="P31" s="20"/>
    </row>
    <row r="32" spans="1:16" s="24" customFormat="1" x14ac:dyDescent="0.25">
      <c r="A32" s="12">
        <v>19</v>
      </c>
      <c r="B32" s="82">
        <v>18020039</v>
      </c>
      <c r="C32" s="82" t="s">
        <v>318</v>
      </c>
      <c r="D32" s="85">
        <v>36879</v>
      </c>
      <c r="E32" s="14">
        <v>90</v>
      </c>
      <c r="F32" s="14">
        <v>90</v>
      </c>
      <c r="G32" s="14">
        <v>90</v>
      </c>
      <c r="H32" s="20" t="str">
        <f t="shared" si="0"/>
        <v>Xuất sắc</v>
      </c>
      <c r="I32" s="14">
        <v>90</v>
      </c>
      <c r="J32" s="21" t="str">
        <f t="shared" si="1"/>
        <v>Xuất sắc</v>
      </c>
      <c r="K32" s="28"/>
      <c r="L32" s="29"/>
      <c r="M32" s="20" t="str">
        <f>VLOOKUP(B32,[7]K63CCLC!$B$7:$L$20,11,0)</f>
        <v>4.00</v>
      </c>
      <c r="N32" s="20"/>
      <c r="O32" s="20"/>
      <c r="P32" s="20"/>
    </row>
    <row r="33" spans="1:16" s="24" customFormat="1" x14ac:dyDescent="0.25">
      <c r="A33" s="14">
        <v>20</v>
      </c>
      <c r="B33" s="82">
        <v>18020046</v>
      </c>
      <c r="C33" s="82" t="s">
        <v>319</v>
      </c>
      <c r="D33" s="85">
        <v>36775</v>
      </c>
      <c r="E33" s="14">
        <v>92</v>
      </c>
      <c r="F33" s="14">
        <v>92</v>
      </c>
      <c r="G33" s="14">
        <v>82</v>
      </c>
      <c r="H33" s="20" t="str">
        <f t="shared" si="0"/>
        <v>Tốt</v>
      </c>
      <c r="I33" s="14">
        <v>82</v>
      </c>
      <c r="J33" s="21" t="str">
        <f t="shared" si="1"/>
        <v>Tốt</v>
      </c>
      <c r="K33" s="28"/>
      <c r="L33" s="29" t="s">
        <v>558</v>
      </c>
      <c r="M33" s="20" t="e">
        <f>VLOOKUP(B33,[7]K63CCLC!$B$7:$L$20,11,0)</f>
        <v>#N/A</v>
      </c>
      <c r="N33" s="20"/>
      <c r="O33" s="20"/>
      <c r="P33" s="20"/>
    </row>
    <row r="34" spans="1:16" s="24" customFormat="1" x14ac:dyDescent="0.25">
      <c r="A34" s="12">
        <v>21</v>
      </c>
      <c r="B34" s="82">
        <v>18021196</v>
      </c>
      <c r="C34" s="82" t="s">
        <v>320</v>
      </c>
      <c r="D34" s="85">
        <v>36731</v>
      </c>
      <c r="E34" s="14">
        <v>90</v>
      </c>
      <c r="F34" s="14">
        <v>90</v>
      </c>
      <c r="G34" s="14">
        <v>90</v>
      </c>
      <c r="H34" s="20" t="str">
        <f t="shared" si="0"/>
        <v>Xuất sắc</v>
      </c>
      <c r="I34" s="14">
        <v>90</v>
      </c>
      <c r="J34" s="21" t="str">
        <f t="shared" si="1"/>
        <v>Xuất sắc</v>
      </c>
      <c r="K34" s="28"/>
      <c r="L34" s="29"/>
      <c r="M34" s="20" t="str">
        <f>VLOOKUP(B34,[7]K63CCLC!$B$7:$L$20,11,0)</f>
        <v>4.00</v>
      </c>
      <c r="N34" s="20"/>
      <c r="O34" s="20"/>
      <c r="P34" s="20"/>
    </row>
    <row r="35" spans="1:16" s="24" customFormat="1" x14ac:dyDescent="0.25">
      <c r="A35" s="12">
        <v>22</v>
      </c>
      <c r="B35" s="82">
        <v>18021147</v>
      </c>
      <c r="C35" s="82" t="s">
        <v>63</v>
      </c>
      <c r="D35" s="85">
        <v>36666</v>
      </c>
      <c r="E35" s="14">
        <v>90</v>
      </c>
      <c r="F35" s="14">
        <v>90</v>
      </c>
      <c r="G35" s="14">
        <v>90</v>
      </c>
      <c r="H35" s="20" t="str">
        <f t="shared" si="0"/>
        <v>Xuất sắc</v>
      </c>
      <c r="I35" s="14">
        <v>90</v>
      </c>
      <c r="J35" s="21" t="str">
        <f t="shared" si="1"/>
        <v>Xuất sắc</v>
      </c>
      <c r="K35" s="28"/>
      <c r="L35" s="29"/>
      <c r="M35" s="20" t="str">
        <f>VLOOKUP(B35,[7]K63CCLC!$B$7:$L$20,11,0)</f>
        <v>3.70</v>
      </c>
      <c r="N35" s="20"/>
      <c r="O35" s="20"/>
      <c r="P35" s="20"/>
    </row>
    <row r="36" spans="1:16" s="24" customFormat="1" x14ac:dyDescent="0.25">
      <c r="A36" s="12">
        <v>23</v>
      </c>
      <c r="B36" s="82">
        <v>18021145</v>
      </c>
      <c r="C36" s="82" t="s">
        <v>63</v>
      </c>
      <c r="D36" s="85">
        <v>36696</v>
      </c>
      <c r="E36" s="14">
        <v>90</v>
      </c>
      <c r="F36" s="14">
        <v>90</v>
      </c>
      <c r="G36" s="14">
        <v>80</v>
      </c>
      <c r="H36" s="20" t="str">
        <f t="shared" si="0"/>
        <v>Tốt</v>
      </c>
      <c r="I36" s="14">
        <v>80</v>
      </c>
      <c r="J36" s="21" t="str">
        <f t="shared" si="1"/>
        <v>Tốt</v>
      </c>
      <c r="K36" s="14"/>
      <c r="L36" s="29" t="s">
        <v>558</v>
      </c>
      <c r="M36" s="20" t="e">
        <f>VLOOKUP(B36,[7]K63CCLC!$B$7:$L$20,11,0)</f>
        <v>#N/A</v>
      </c>
      <c r="N36" s="20"/>
      <c r="O36" s="20"/>
      <c r="P36" s="20"/>
    </row>
    <row r="37" spans="1:16" s="24" customFormat="1" x14ac:dyDescent="0.25">
      <c r="A37" s="14">
        <v>24</v>
      </c>
      <c r="B37" s="82">
        <v>18021221</v>
      </c>
      <c r="C37" s="82" t="s">
        <v>321</v>
      </c>
      <c r="D37" s="85">
        <v>36561</v>
      </c>
      <c r="E37" s="14">
        <v>94</v>
      </c>
      <c r="F37" s="14">
        <v>94</v>
      </c>
      <c r="G37" s="14">
        <v>84</v>
      </c>
      <c r="H37" s="20" t="str">
        <f t="shared" si="0"/>
        <v>Tốt</v>
      </c>
      <c r="I37" s="14">
        <v>84</v>
      </c>
      <c r="J37" s="21" t="str">
        <f t="shared" si="1"/>
        <v>Tốt</v>
      </c>
      <c r="K37" s="28"/>
      <c r="L37" s="29" t="s">
        <v>558</v>
      </c>
      <c r="M37" s="20" t="e">
        <f>VLOOKUP(B37,[7]K63CCLC!$B$7:$L$20,11,0)</f>
        <v>#N/A</v>
      </c>
      <c r="N37" s="20"/>
      <c r="O37" s="20"/>
      <c r="P37" s="20"/>
    </row>
    <row r="38" spans="1:16" s="24" customFormat="1" x14ac:dyDescent="0.25">
      <c r="A38" s="12">
        <v>25</v>
      </c>
      <c r="B38" s="82">
        <v>18021233</v>
      </c>
      <c r="C38" s="82" t="s">
        <v>322</v>
      </c>
      <c r="D38" s="85">
        <v>36876</v>
      </c>
      <c r="E38" s="14">
        <v>80</v>
      </c>
      <c r="F38" s="14">
        <v>80</v>
      </c>
      <c r="G38" s="14">
        <v>80</v>
      </c>
      <c r="H38" s="20" t="str">
        <f t="shared" si="0"/>
        <v>Tốt</v>
      </c>
      <c r="I38" s="14">
        <v>80</v>
      </c>
      <c r="J38" s="21" t="str">
        <f t="shared" si="1"/>
        <v>Tốt</v>
      </c>
      <c r="K38" s="28"/>
      <c r="L38" s="29"/>
      <c r="M38" s="20" t="e">
        <f>VLOOKUP(B38,[7]K63CCLC!$B$7:$L$20,11,0)</f>
        <v>#N/A</v>
      </c>
      <c r="N38" s="20"/>
      <c r="O38" s="20"/>
      <c r="P38" s="20"/>
    </row>
    <row r="39" spans="1:16" s="24" customFormat="1" x14ac:dyDescent="0.25">
      <c r="A39" s="14">
        <v>26</v>
      </c>
      <c r="B39" s="82">
        <v>18021250</v>
      </c>
      <c r="C39" s="82" t="s">
        <v>246</v>
      </c>
      <c r="D39" s="85">
        <v>36852</v>
      </c>
      <c r="E39" s="14">
        <v>90</v>
      </c>
      <c r="F39" s="14">
        <v>90</v>
      </c>
      <c r="G39" s="14">
        <v>90</v>
      </c>
      <c r="H39" s="20" t="str">
        <f t="shared" si="0"/>
        <v>Xuất sắc</v>
      </c>
      <c r="I39" s="14">
        <v>90</v>
      </c>
      <c r="J39" s="21" t="str">
        <f t="shared" si="1"/>
        <v>Xuất sắc</v>
      </c>
      <c r="K39" s="28"/>
      <c r="L39" s="29"/>
      <c r="M39" s="20" t="str">
        <f>VLOOKUP(B39,[7]K63CCLC!$B$7:$L$20,11,0)</f>
        <v>4.00</v>
      </c>
      <c r="N39" s="20"/>
      <c r="O39" s="20"/>
      <c r="P39" s="20"/>
    </row>
    <row r="40" spans="1:16" s="24" customFormat="1" x14ac:dyDescent="0.25">
      <c r="A40" s="12">
        <v>27</v>
      </c>
      <c r="B40" s="82">
        <v>18021301</v>
      </c>
      <c r="C40" s="82" t="s">
        <v>323</v>
      </c>
      <c r="D40" s="85">
        <v>36540</v>
      </c>
      <c r="E40" s="14">
        <v>90</v>
      </c>
      <c r="F40" s="14">
        <v>90</v>
      </c>
      <c r="G40" s="14">
        <v>80</v>
      </c>
      <c r="H40" s="20" t="str">
        <f t="shared" si="0"/>
        <v>Tốt</v>
      </c>
      <c r="I40" s="14">
        <v>80</v>
      </c>
      <c r="J40" s="21" t="str">
        <f t="shared" si="1"/>
        <v>Tốt</v>
      </c>
      <c r="K40" s="28"/>
      <c r="L40" s="29" t="s">
        <v>558</v>
      </c>
      <c r="M40" s="20" t="e">
        <f>VLOOKUP(B40,[7]K63CCLC!$B$7:$L$20,11,0)</f>
        <v>#N/A</v>
      </c>
      <c r="N40" s="20"/>
      <c r="O40" s="20"/>
      <c r="P40" s="20"/>
    </row>
    <row r="41" spans="1:16" s="24" customFormat="1" x14ac:dyDescent="0.25">
      <c r="A41" s="12">
        <v>28</v>
      </c>
      <c r="B41" s="82">
        <v>18021335</v>
      </c>
      <c r="C41" s="82" t="s">
        <v>324</v>
      </c>
      <c r="D41" s="85">
        <v>36734</v>
      </c>
      <c r="E41" s="14">
        <v>94</v>
      </c>
      <c r="F41" s="14">
        <v>94</v>
      </c>
      <c r="G41" s="14">
        <v>94</v>
      </c>
      <c r="H41" s="20" t="str">
        <f t="shared" si="0"/>
        <v>Xuất sắc</v>
      </c>
      <c r="I41" s="14">
        <v>94</v>
      </c>
      <c r="J41" s="21" t="str">
        <f t="shared" si="1"/>
        <v>Xuất sắc</v>
      </c>
      <c r="K41" s="14"/>
      <c r="L41" s="13"/>
      <c r="M41" s="20" t="str">
        <f>VLOOKUP(B41,[7]K63CCLC!$B$7:$L$20,11,0)</f>
        <v>4.00</v>
      </c>
      <c r="N41" s="20"/>
      <c r="O41" s="20"/>
      <c r="P41" s="20"/>
    </row>
    <row r="42" spans="1:16" s="24" customFormat="1" x14ac:dyDescent="0.25">
      <c r="A42" s="12">
        <v>29</v>
      </c>
      <c r="B42" s="82">
        <v>18020057</v>
      </c>
      <c r="C42" s="82" t="s">
        <v>32</v>
      </c>
      <c r="D42" s="85">
        <v>36705</v>
      </c>
      <c r="E42" s="14">
        <v>90</v>
      </c>
      <c r="F42" s="14">
        <v>90</v>
      </c>
      <c r="G42" s="14">
        <v>80</v>
      </c>
      <c r="H42" s="20" t="str">
        <f t="shared" si="0"/>
        <v>Tốt</v>
      </c>
      <c r="I42" s="14">
        <v>80</v>
      </c>
      <c r="J42" s="21" t="str">
        <f t="shared" si="1"/>
        <v>Tốt</v>
      </c>
      <c r="K42" s="36"/>
      <c r="L42" s="29" t="s">
        <v>558</v>
      </c>
      <c r="M42" s="20" t="e">
        <f>VLOOKUP(B42,[7]K63CCLC!$B$7:$L$20,11,0)</f>
        <v>#N/A</v>
      </c>
      <c r="N42" s="20"/>
      <c r="O42" s="20"/>
      <c r="P42" s="20"/>
    </row>
    <row r="43" spans="1:16" s="24" customFormat="1" x14ac:dyDescent="0.25">
      <c r="A43" s="14">
        <v>30</v>
      </c>
      <c r="B43" s="82">
        <v>18020058</v>
      </c>
      <c r="C43" s="82" t="s">
        <v>251</v>
      </c>
      <c r="D43" s="85">
        <v>36880</v>
      </c>
      <c r="E43" s="14">
        <v>90</v>
      </c>
      <c r="F43" s="14">
        <v>90</v>
      </c>
      <c r="G43" s="14">
        <v>80</v>
      </c>
      <c r="H43" s="20" t="str">
        <f t="shared" si="0"/>
        <v>Tốt</v>
      </c>
      <c r="I43" s="14">
        <v>80</v>
      </c>
      <c r="J43" s="21" t="str">
        <f t="shared" si="1"/>
        <v>Tốt</v>
      </c>
      <c r="K43" s="28"/>
      <c r="L43" s="29" t="s">
        <v>558</v>
      </c>
      <c r="M43" s="20" t="e">
        <f>VLOOKUP(B43,[7]K63CCLC!$B$7:$L$20,11,0)</f>
        <v>#N/A</v>
      </c>
      <c r="N43" s="20"/>
      <c r="O43" s="20"/>
      <c r="P43" s="20"/>
    </row>
    <row r="44" spans="1:16" s="24" customFormat="1" x14ac:dyDescent="0.25">
      <c r="A44" s="12">
        <v>31</v>
      </c>
      <c r="B44" s="82">
        <v>18020060</v>
      </c>
      <c r="C44" s="82" t="s">
        <v>326</v>
      </c>
      <c r="D44" s="85">
        <v>36769</v>
      </c>
      <c r="E44" s="14">
        <v>92</v>
      </c>
      <c r="F44" s="14">
        <v>92</v>
      </c>
      <c r="G44" s="14">
        <v>92</v>
      </c>
      <c r="H44" s="20" t="str">
        <f t="shared" si="0"/>
        <v>Xuất sắc</v>
      </c>
      <c r="I44" s="14">
        <v>92</v>
      </c>
      <c r="J44" s="21" t="str">
        <f t="shared" si="1"/>
        <v>Xuất sắc</v>
      </c>
      <c r="K44" s="28"/>
      <c r="L44" s="29"/>
      <c r="M44" s="20" t="str">
        <f>VLOOKUP(B44,[7]K63CCLC!$B$7:$L$20,11,0)</f>
        <v>3.70</v>
      </c>
      <c r="N44" s="20"/>
      <c r="O44" s="20"/>
      <c r="P44" s="20"/>
    </row>
    <row r="45" spans="1:16" s="24" customFormat="1" x14ac:dyDescent="0.25">
      <c r="A45" s="14">
        <v>32</v>
      </c>
      <c r="B45" s="82">
        <v>18021388</v>
      </c>
      <c r="C45" s="82" t="s">
        <v>327</v>
      </c>
      <c r="D45" s="85">
        <v>36773</v>
      </c>
      <c r="E45" s="14">
        <v>90</v>
      </c>
      <c r="F45" s="14">
        <v>90</v>
      </c>
      <c r="G45" s="14">
        <v>90</v>
      </c>
      <c r="H45" s="20" t="str">
        <f t="shared" si="0"/>
        <v>Xuất sắc</v>
      </c>
      <c r="I45" s="14">
        <v>90</v>
      </c>
      <c r="J45" s="21" t="str">
        <f t="shared" si="1"/>
        <v>Xuất sắc</v>
      </c>
      <c r="K45" s="36"/>
      <c r="L45" s="37"/>
      <c r="M45" s="20" t="str">
        <f>VLOOKUP(B45,[7]K63CCLC!$B$7:$L$20,11,0)</f>
        <v>4.00</v>
      </c>
      <c r="N45" s="20"/>
      <c r="O45" s="20"/>
      <c r="P45" s="20"/>
    </row>
    <row r="46" spans="1:16" s="24" customFormat="1" x14ac:dyDescent="0.25">
      <c r="A46" s="12">
        <v>33</v>
      </c>
      <c r="B46" s="82">
        <v>18020062</v>
      </c>
      <c r="C46" s="82" t="s">
        <v>328</v>
      </c>
      <c r="D46" s="85">
        <v>36539</v>
      </c>
      <c r="E46" s="14">
        <v>90</v>
      </c>
      <c r="F46" s="14">
        <v>90</v>
      </c>
      <c r="G46" s="14">
        <v>80</v>
      </c>
      <c r="H46" s="20" t="str">
        <f t="shared" si="0"/>
        <v>Tốt</v>
      </c>
      <c r="I46" s="14">
        <v>80</v>
      </c>
      <c r="J46" s="21" t="str">
        <f t="shared" si="1"/>
        <v>Tốt</v>
      </c>
      <c r="K46" s="28"/>
      <c r="L46" s="29" t="s">
        <v>558</v>
      </c>
      <c r="M46" s="20" t="e">
        <f>VLOOKUP(B46,[7]K63CCLC!$B$7:$L$20,11,0)</f>
        <v>#N/A</v>
      </c>
      <c r="N46" s="20"/>
      <c r="O46" s="20"/>
      <c r="P46" s="20"/>
    </row>
    <row r="48" spans="1:16" x14ac:dyDescent="0.25">
      <c r="A48" s="38" t="s">
        <v>525</v>
      </c>
      <c r="K48" s="23"/>
      <c r="L48" s="16"/>
    </row>
  </sheetData>
  <mergeCells count="23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N12:N13"/>
    <mergeCell ref="O12:O13"/>
    <mergeCell ref="P12:P13"/>
    <mergeCell ref="M12:M13"/>
    <mergeCell ref="F12:F13"/>
    <mergeCell ref="G12:H12"/>
    <mergeCell ref="I12:J12"/>
    <mergeCell ref="K12:K13"/>
    <mergeCell ref="L12:L13"/>
  </mergeCells>
  <pageMargins left="0.32" right="0.32" top="0.33" bottom="0.37" header="0.17" footer="0.21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87"/>
  <sheetViews>
    <sheetView topLeftCell="A5" workbookViewId="0">
      <selection activeCell="A85" sqref="A14:XFD85"/>
    </sheetView>
  </sheetViews>
  <sheetFormatPr defaultColWidth="9.125" defaultRowHeight="15" x14ac:dyDescent="0.25"/>
  <cols>
    <col min="1" max="1" width="4.875" style="17" bestFit="1" customWidth="1"/>
    <col min="2" max="2" width="10.125" style="16" bestFit="1" customWidth="1"/>
    <col min="3" max="3" width="24.25" style="16" bestFit="1" customWidth="1"/>
    <col min="4" max="4" width="11.25" style="22" bestFit="1" customWidth="1"/>
    <col min="5" max="5" width="7.625" style="17" customWidth="1"/>
    <col min="6" max="6" width="9.625" style="17" customWidth="1"/>
    <col min="7" max="7" width="6.875" style="17" customWidth="1"/>
    <col min="8" max="8" width="10.75" style="16" customWidth="1"/>
    <col min="9" max="9" width="7.75" style="17" customWidth="1"/>
    <col min="10" max="10" width="10.375" style="17" customWidth="1"/>
    <col min="11" max="11" width="7" style="26" hidden="1" customWidth="1"/>
    <col min="12" max="12" width="18.625" style="18" hidden="1" customWidth="1"/>
    <col min="13" max="13" width="11" style="17" hidden="1" customWidth="1"/>
    <col min="14" max="14" width="14.125" style="16" hidden="1" customWidth="1"/>
    <col min="15" max="17" width="0" style="16" hidden="1" customWidth="1"/>
    <col min="18" max="16384" width="9.125" style="16"/>
  </cols>
  <sheetData>
    <row r="1" spans="1:16" hidden="1" x14ac:dyDescent="0.25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17"/>
      <c r="L1" s="16"/>
    </row>
    <row r="2" spans="1:16" hidden="1" x14ac:dyDescent="0.25">
      <c r="A2" s="124" t="s">
        <v>497</v>
      </c>
      <c r="B2" s="124"/>
      <c r="C2" s="124"/>
      <c r="D2" s="124"/>
      <c r="E2" s="124"/>
      <c r="F2" s="124"/>
      <c r="G2" s="124"/>
      <c r="H2" s="124"/>
      <c r="I2" s="124"/>
      <c r="J2" s="124"/>
      <c r="K2" s="17"/>
      <c r="L2" s="16"/>
    </row>
    <row r="3" spans="1:16" hidden="1" x14ac:dyDescent="0.25">
      <c r="A3" s="124" t="s">
        <v>512</v>
      </c>
      <c r="B3" s="124"/>
      <c r="C3" s="124"/>
      <c r="D3" s="124"/>
      <c r="E3" s="124"/>
      <c r="F3" s="124"/>
      <c r="G3" s="124"/>
      <c r="H3" s="124"/>
      <c r="I3" s="124"/>
      <c r="J3" s="124"/>
      <c r="K3" s="17"/>
      <c r="L3" s="16"/>
    </row>
    <row r="4" spans="1:16" hidden="1" x14ac:dyDescent="0.25">
      <c r="A4" s="125" t="s">
        <v>481</v>
      </c>
      <c r="B4" s="125"/>
      <c r="C4" s="125"/>
      <c r="D4" s="125"/>
      <c r="E4" s="125"/>
      <c r="F4" s="125"/>
      <c r="G4" s="125"/>
      <c r="H4" s="125"/>
      <c r="I4" s="125"/>
      <c r="J4" s="125"/>
      <c r="K4" s="17"/>
      <c r="L4" s="16"/>
    </row>
    <row r="5" spans="1:16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17"/>
      <c r="L5" s="16"/>
    </row>
    <row r="6" spans="1:16" x14ac:dyDescent="0.25">
      <c r="A6" s="115" t="s">
        <v>8</v>
      </c>
      <c r="B6" s="115"/>
      <c r="C6" s="115"/>
      <c r="D6" s="115"/>
      <c r="E6" s="64"/>
      <c r="F6" s="64"/>
      <c r="G6" s="64"/>
    </row>
    <row r="7" spans="1:16" x14ac:dyDescent="0.25">
      <c r="A7" s="117" t="s">
        <v>4</v>
      </c>
      <c r="B7" s="117"/>
      <c r="C7" s="117"/>
      <c r="D7" s="117"/>
      <c r="E7" s="120"/>
      <c r="F7" s="120"/>
      <c r="G7" s="120"/>
      <c r="H7" s="120"/>
      <c r="I7" s="77"/>
      <c r="J7" s="77"/>
      <c r="K7" s="46"/>
    </row>
    <row r="8" spans="1:16" x14ac:dyDescent="0.25">
      <c r="A8" s="77"/>
      <c r="B8" s="41"/>
      <c r="C8" s="41"/>
      <c r="D8" s="25"/>
      <c r="E8" s="64"/>
      <c r="F8" s="64"/>
      <c r="G8" s="42"/>
    </row>
    <row r="9" spans="1:16" x14ac:dyDescent="0.25">
      <c r="A9" s="120" t="s">
        <v>498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6" s="24" customFormat="1" x14ac:dyDescent="0.2">
      <c r="A10" s="117" t="s">
        <v>522</v>
      </c>
      <c r="B10" s="117"/>
      <c r="C10" s="117"/>
      <c r="D10" s="117"/>
      <c r="E10" s="117"/>
      <c r="F10" s="117"/>
      <c r="G10" s="117"/>
      <c r="H10" s="117"/>
      <c r="I10" s="119"/>
      <c r="J10" s="119"/>
      <c r="K10" s="119"/>
      <c r="L10" s="119"/>
      <c r="M10" s="23"/>
    </row>
    <row r="11" spans="1:16" s="24" customFormat="1" x14ac:dyDescent="0.2">
      <c r="A11" s="23"/>
      <c r="B11" s="23"/>
      <c r="D11" s="70"/>
      <c r="E11" s="23"/>
      <c r="F11" s="23"/>
      <c r="G11" s="23"/>
      <c r="I11" s="23"/>
      <c r="J11" s="23"/>
      <c r="K11" s="23"/>
      <c r="L11" s="65"/>
      <c r="M11" s="23"/>
    </row>
    <row r="12" spans="1:16" s="24" customFormat="1" ht="28.5" customHeight="1" x14ac:dyDescent="0.2">
      <c r="A12" s="123" t="s">
        <v>0</v>
      </c>
      <c r="B12" s="123" t="s">
        <v>1</v>
      </c>
      <c r="C12" s="123" t="s">
        <v>2</v>
      </c>
      <c r="D12" s="126" t="s">
        <v>3</v>
      </c>
      <c r="E12" s="123" t="s">
        <v>22</v>
      </c>
      <c r="F12" s="123" t="s">
        <v>24</v>
      </c>
      <c r="G12" s="123" t="s">
        <v>546</v>
      </c>
      <c r="H12" s="123"/>
      <c r="I12" s="123" t="s">
        <v>547</v>
      </c>
      <c r="J12" s="123"/>
      <c r="K12" s="123" t="s">
        <v>71</v>
      </c>
      <c r="L12" s="123" t="s">
        <v>73</v>
      </c>
      <c r="M12" s="123" t="s">
        <v>521</v>
      </c>
      <c r="N12" s="122" t="s">
        <v>543</v>
      </c>
      <c r="O12" s="122" t="s">
        <v>544</v>
      </c>
      <c r="P12" s="122" t="s">
        <v>545</v>
      </c>
    </row>
    <row r="13" spans="1:16" s="24" customFormat="1" ht="29.25" customHeight="1" x14ac:dyDescent="0.2">
      <c r="A13" s="123"/>
      <c r="B13" s="123"/>
      <c r="C13" s="123"/>
      <c r="D13" s="126"/>
      <c r="E13" s="123"/>
      <c r="F13" s="123"/>
      <c r="G13" s="73" t="s">
        <v>23</v>
      </c>
      <c r="H13" s="73" t="s">
        <v>7</v>
      </c>
      <c r="I13" s="73" t="s">
        <v>23</v>
      </c>
      <c r="J13" s="73" t="s">
        <v>7</v>
      </c>
      <c r="K13" s="123"/>
      <c r="L13" s="123"/>
      <c r="M13" s="123"/>
      <c r="N13" s="122"/>
      <c r="O13" s="122"/>
      <c r="P13" s="122"/>
    </row>
    <row r="14" spans="1:16" s="24" customFormat="1" x14ac:dyDescent="0.25">
      <c r="A14" s="32">
        <v>1</v>
      </c>
      <c r="B14" s="82">
        <v>18020002</v>
      </c>
      <c r="C14" s="82" t="s">
        <v>69</v>
      </c>
      <c r="D14" s="85">
        <v>36682</v>
      </c>
      <c r="E14" s="33">
        <v>90</v>
      </c>
      <c r="F14" s="33">
        <v>90</v>
      </c>
      <c r="G14" s="33">
        <v>80</v>
      </c>
      <c r="H14" s="34" t="str">
        <f>IF(G14&gt;=90,"Xuất sắc",IF(G14&gt;=80,"Tốt", IF(G14&gt;=65,"Khá",IF(G14&gt;=50,"Trung bình", IF(G14&gt;=35, "Yếu", "Kém")))))</f>
        <v>Tốt</v>
      </c>
      <c r="I14" s="33">
        <v>80</v>
      </c>
      <c r="J14" s="35" t="str">
        <f>IF(I14&gt;=90,"Xuất sắc",IF(I14&gt;=80,"Tốt", IF(I14&gt;=65,"Khá",IF(I14&gt;=50,"Trung bình", IF(I14&gt;=35, "Yếu", "Kém")))))</f>
        <v>Tốt</v>
      </c>
      <c r="K14" s="36"/>
      <c r="L14" s="37" t="s">
        <v>570</v>
      </c>
      <c r="M14" s="14" t="e">
        <v>#N/A</v>
      </c>
      <c r="N14" s="20"/>
      <c r="O14" s="20"/>
      <c r="P14" s="20"/>
    </row>
    <row r="15" spans="1:16" x14ac:dyDescent="0.25">
      <c r="A15" s="33">
        <v>2</v>
      </c>
      <c r="B15" s="82">
        <v>18020136</v>
      </c>
      <c r="C15" s="82" t="s">
        <v>428</v>
      </c>
      <c r="D15" s="85">
        <v>36722</v>
      </c>
      <c r="E15" s="71">
        <v>80</v>
      </c>
      <c r="F15" s="71">
        <v>80</v>
      </c>
      <c r="G15" s="71">
        <v>80</v>
      </c>
      <c r="H15" s="34" t="str">
        <f>IF(G15&gt;=90,"Xuất sắc",IF(G15&gt;=80,"Tốt", IF(G15&gt;=65,"Khá",IF(G15&gt;=50,"Trung bình", IF(G15&gt;=35, "Yếu", "Kém")))))</f>
        <v>Tốt</v>
      </c>
      <c r="I15" s="71">
        <v>80</v>
      </c>
      <c r="J15" s="35" t="str">
        <f>IF(I15&gt;=90,"Xuất sắc",IF(I15&gt;=80,"Tốt", IF(I15&gt;=65,"Khá",IF(I15&gt;=50,"Trung bình", IF(I15&gt;=35, "Yếu", "Kém")))))</f>
        <v>Tốt</v>
      </c>
      <c r="K15" s="32"/>
      <c r="L15" s="37"/>
      <c r="M15" s="14" t="e">
        <v>#N/A</v>
      </c>
      <c r="N15" s="72"/>
      <c r="O15" s="72"/>
      <c r="P15" s="72"/>
    </row>
    <row r="16" spans="1:16" s="24" customFormat="1" x14ac:dyDescent="0.25">
      <c r="A16" s="32">
        <v>3</v>
      </c>
      <c r="B16" s="82">
        <v>18020117</v>
      </c>
      <c r="C16" s="82" t="s">
        <v>429</v>
      </c>
      <c r="D16" s="85">
        <v>36847</v>
      </c>
      <c r="E16" s="71">
        <v>90</v>
      </c>
      <c r="F16" s="71">
        <v>90</v>
      </c>
      <c r="G16" s="71">
        <v>90</v>
      </c>
      <c r="H16" s="34" t="str">
        <f t="shared" ref="H16:H80" si="0">IF(G16&gt;=90,"Xuất sắc",IF(G16&gt;=80,"Tốt", IF(G16&gt;=65,"Khá",IF(G16&gt;=50,"Trung bình", IF(G16&gt;=35, "Yếu", "Kém")))))</f>
        <v>Xuất sắc</v>
      </c>
      <c r="I16" s="71">
        <v>90</v>
      </c>
      <c r="J16" s="35" t="str">
        <f t="shared" ref="J16:J80" si="1">IF(I16&gt;=90,"Xuất sắc",IF(I16&gt;=80,"Tốt", IF(I16&gt;=65,"Khá",IF(I16&gt;=50,"Trung bình", IF(I16&gt;=35, "Yếu", "Kém")))))</f>
        <v>Xuất sắc</v>
      </c>
      <c r="K16" s="36"/>
      <c r="L16" s="37"/>
      <c r="M16" s="14" t="s">
        <v>563</v>
      </c>
      <c r="N16" s="20"/>
      <c r="O16" s="20"/>
      <c r="P16" s="20"/>
    </row>
    <row r="17" spans="1:18" s="24" customFormat="1" x14ac:dyDescent="0.25">
      <c r="A17" s="32">
        <v>4</v>
      </c>
      <c r="B17" s="82">
        <v>18020127</v>
      </c>
      <c r="C17" s="82" t="s">
        <v>27</v>
      </c>
      <c r="D17" s="85">
        <v>36880</v>
      </c>
      <c r="E17" s="71">
        <v>80</v>
      </c>
      <c r="F17" s="71">
        <v>80</v>
      </c>
      <c r="G17" s="71">
        <v>80</v>
      </c>
      <c r="H17" s="34" t="str">
        <f t="shared" si="0"/>
        <v>Tốt</v>
      </c>
      <c r="I17" s="71">
        <v>80</v>
      </c>
      <c r="J17" s="35" t="str">
        <f t="shared" si="1"/>
        <v>Tốt</v>
      </c>
      <c r="K17" s="36"/>
      <c r="L17" s="37"/>
      <c r="M17" s="14" t="e">
        <v>#N/A</v>
      </c>
      <c r="N17" s="20"/>
      <c r="O17" s="20"/>
      <c r="P17" s="20"/>
    </row>
    <row r="18" spans="1:18" s="24" customFormat="1" x14ac:dyDescent="0.25">
      <c r="A18" s="32">
        <v>5</v>
      </c>
      <c r="B18" s="82">
        <v>18020146</v>
      </c>
      <c r="C18" s="82" t="s">
        <v>430</v>
      </c>
      <c r="D18" s="85">
        <v>36852</v>
      </c>
      <c r="E18" s="71">
        <v>80</v>
      </c>
      <c r="F18" s="71">
        <v>80</v>
      </c>
      <c r="G18" s="71">
        <v>80</v>
      </c>
      <c r="H18" s="34" t="str">
        <f t="shared" si="0"/>
        <v>Tốt</v>
      </c>
      <c r="I18" s="71">
        <v>80</v>
      </c>
      <c r="J18" s="35" t="str">
        <f t="shared" si="1"/>
        <v>Tốt</v>
      </c>
      <c r="K18" s="36"/>
      <c r="L18" s="37"/>
      <c r="M18" s="14" t="e">
        <v>#N/A</v>
      </c>
      <c r="N18" s="20"/>
      <c r="O18" s="20"/>
      <c r="P18" s="20"/>
    </row>
    <row r="19" spans="1:18" s="24" customFormat="1" x14ac:dyDescent="0.25">
      <c r="A19" s="33">
        <v>6</v>
      </c>
      <c r="B19" s="82">
        <v>18020140</v>
      </c>
      <c r="C19" s="82" t="s">
        <v>25</v>
      </c>
      <c r="D19" s="85">
        <v>36868</v>
      </c>
      <c r="E19" s="71">
        <v>90</v>
      </c>
      <c r="F19" s="71">
        <v>90</v>
      </c>
      <c r="G19" s="33">
        <v>80</v>
      </c>
      <c r="H19" s="34" t="str">
        <f t="shared" si="0"/>
        <v>Tốt</v>
      </c>
      <c r="I19" s="33">
        <v>80</v>
      </c>
      <c r="J19" s="35" t="str">
        <f t="shared" si="1"/>
        <v>Tốt</v>
      </c>
      <c r="K19" s="36"/>
      <c r="L19" s="37" t="s">
        <v>570</v>
      </c>
      <c r="M19" s="14" t="e">
        <v>#N/A</v>
      </c>
      <c r="N19" s="20"/>
      <c r="O19" s="20"/>
      <c r="P19" s="20"/>
      <c r="R19" s="24" t="s">
        <v>568</v>
      </c>
    </row>
    <row r="20" spans="1:18" s="24" customFormat="1" x14ac:dyDescent="0.25">
      <c r="A20" s="32">
        <v>7</v>
      </c>
      <c r="B20" s="82">
        <v>18020199</v>
      </c>
      <c r="C20" s="82" t="s">
        <v>431</v>
      </c>
      <c r="D20" s="85">
        <v>36653</v>
      </c>
      <c r="E20" s="71">
        <v>90</v>
      </c>
      <c r="F20" s="71">
        <v>90</v>
      </c>
      <c r="G20" s="33">
        <v>80</v>
      </c>
      <c r="H20" s="34" t="str">
        <f t="shared" si="0"/>
        <v>Tốt</v>
      </c>
      <c r="I20" s="33">
        <v>80</v>
      </c>
      <c r="J20" s="35" t="str">
        <f t="shared" si="1"/>
        <v>Tốt</v>
      </c>
      <c r="K20" s="36"/>
      <c r="L20" s="37" t="s">
        <v>570</v>
      </c>
      <c r="M20" s="14" t="e">
        <v>#N/A</v>
      </c>
      <c r="N20" s="20"/>
      <c r="O20" s="20"/>
      <c r="P20" s="20"/>
    </row>
    <row r="21" spans="1:18" s="24" customFormat="1" x14ac:dyDescent="0.25">
      <c r="A21" s="32">
        <v>8</v>
      </c>
      <c r="B21" s="82">
        <v>18020196</v>
      </c>
      <c r="C21" s="82" t="s">
        <v>432</v>
      </c>
      <c r="D21" s="85">
        <v>36771</v>
      </c>
      <c r="E21" s="71">
        <v>90</v>
      </c>
      <c r="F21" s="71">
        <v>90</v>
      </c>
      <c r="G21" s="71">
        <v>90</v>
      </c>
      <c r="H21" s="34" t="str">
        <f t="shared" si="0"/>
        <v>Xuất sắc</v>
      </c>
      <c r="I21" s="71">
        <v>90</v>
      </c>
      <c r="J21" s="35" t="str">
        <f t="shared" si="1"/>
        <v>Xuất sắc</v>
      </c>
      <c r="K21" s="36"/>
      <c r="L21" s="37"/>
      <c r="M21" s="14" t="s">
        <v>563</v>
      </c>
      <c r="N21" s="20"/>
      <c r="O21" s="20"/>
      <c r="P21" s="20"/>
    </row>
    <row r="22" spans="1:18" s="24" customFormat="1" x14ac:dyDescent="0.25">
      <c r="A22" s="32">
        <v>9</v>
      </c>
      <c r="B22" s="82">
        <v>18020198</v>
      </c>
      <c r="C22" s="82" t="s">
        <v>433</v>
      </c>
      <c r="D22" s="85">
        <v>36817</v>
      </c>
      <c r="E22" s="71">
        <v>90</v>
      </c>
      <c r="F22" s="71">
        <v>90</v>
      </c>
      <c r="G22" s="33">
        <v>80</v>
      </c>
      <c r="H22" s="34" t="str">
        <f t="shared" si="0"/>
        <v>Tốt</v>
      </c>
      <c r="I22" s="33">
        <v>80</v>
      </c>
      <c r="J22" s="35" t="str">
        <f t="shared" si="1"/>
        <v>Tốt</v>
      </c>
      <c r="K22" s="36"/>
      <c r="L22" s="37" t="s">
        <v>570</v>
      </c>
      <c r="M22" s="14" t="e">
        <v>#N/A</v>
      </c>
      <c r="N22" s="20"/>
      <c r="O22" s="20"/>
      <c r="P22" s="20"/>
    </row>
    <row r="23" spans="1:18" s="24" customFormat="1" x14ac:dyDescent="0.25">
      <c r="A23" s="33">
        <v>10</v>
      </c>
      <c r="B23" s="82">
        <v>18020210</v>
      </c>
      <c r="C23" s="82" t="s">
        <v>434</v>
      </c>
      <c r="D23" s="85">
        <v>36818</v>
      </c>
      <c r="E23" s="71">
        <v>90</v>
      </c>
      <c r="F23" s="71">
        <v>90</v>
      </c>
      <c r="G23" s="71">
        <v>90</v>
      </c>
      <c r="H23" s="34" t="str">
        <f t="shared" si="0"/>
        <v>Xuất sắc</v>
      </c>
      <c r="I23" s="71">
        <v>90</v>
      </c>
      <c r="J23" s="35" t="str">
        <f t="shared" si="1"/>
        <v>Xuất sắc</v>
      </c>
      <c r="K23" s="33"/>
      <c r="L23" s="37"/>
      <c r="M23" s="14" t="s">
        <v>563</v>
      </c>
      <c r="N23" s="20"/>
      <c r="O23" s="20"/>
      <c r="P23" s="20"/>
    </row>
    <row r="24" spans="1:18" s="24" customFormat="1" x14ac:dyDescent="0.25">
      <c r="A24" s="32">
        <v>11</v>
      </c>
      <c r="B24" s="82">
        <v>18020258</v>
      </c>
      <c r="C24" s="82" t="s">
        <v>45</v>
      </c>
      <c r="D24" s="85">
        <v>36751</v>
      </c>
      <c r="E24" s="71">
        <v>90</v>
      </c>
      <c r="F24" s="71">
        <v>90</v>
      </c>
      <c r="G24" s="33">
        <v>80</v>
      </c>
      <c r="H24" s="34" t="str">
        <f t="shared" si="0"/>
        <v>Tốt</v>
      </c>
      <c r="I24" s="33">
        <v>80</v>
      </c>
      <c r="J24" s="35" t="str">
        <f t="shared" si="1"/>
        <v>Tốt</v>
      </c>
      <c r="K24" s="33"/>
      <c r="L24" s="37" t="s">
        <v>570</v>
      </c>
      <c r="M24" s="14" t="e">
        <v>#N/A</v>
      </c>
      <c r="N24" s="20"/>
      <c r="O24" s="20"/>
      <c r="P24" s="20"/>
    </row>
    <row r="25" spans="1:18" s="24" customFormat="1" x14ac:dyDescent="0.25">
      <c r="A25" s="32">
        <v>12</v>
      </c>
      <c r="B25" s="82">
        <v>18020262</v>
      </c>
      <c r="C25" s="82" t="s">
        <v>435</v>
      </c>
      <c r="D25" s="85">
        <v>36771</v>
      </c>
      <c r="E25" s="71">
        <v>90</v>
      </c>
      <c r="F25" s="71">
        <v>90</v>
      </c>
      <c r="G25" s="33">
        <v>80</v>
      </c>
      <c r="H25" s="34" t="str">
        <f t="shared" si="0"/>
        <v>Tốt</v>
      </c>
      <c r="I25" s="33">
        <v>80</v>
      </c>
      <c r="J25" s="35" t="str">
        <f t="shared" si="1"/>
        <v>Tốt</v>
      </c>
      <c r="K25" s="36"/>
      <c r="L25" s="37" t="s">
        <v>570</v>
      </c>
      <c r="M25" s="14" t="e">
        <v>#N/A</v>
      </c>
      <c r="N25" s="20"/>
      <c r="O25" s="20"/>
      <c r="P25" s="20"/>
    </row>
    <row r="26" spans="1:18" s="24" customFormat="1" x14ac:dyDescent="0.25">
      <c r="A26" s="32">
        <v>13</v>
      </c>
      <c r="B26" s="82">
        <v>18020267</v>
      </c>
      <c r="C26" s="82" t="s">
        <v>436</v>
      </c>
      <c r="D26" s="85">
        <v>36723</v>
      </c>
      <c r="E26" s="71">
        <v>90</v>
      </c>
      <c r="F26" s="71">
        <v>90</v>
      </c>
      <c r="G26" s="71">
        <v>90</v>
      </c>
      <c r="H26" s="34" t="str">
        <f t="shared" si="0"/>
        <v>Xuất sắc</v>
      </c>
      <c r="I26" s="71">
        <v>90</v>
      </c>
      <c r="J26" s="35" t="str">
        <f t="shared" si="1"/>
        <v>Xuất sắc</v>
      </c>
      <c r="K26" s="36"/>
      <c r="L26" s="37"/>
      <c r="M26" s="14" t="s">
        <v>563</v>
      </c>
      <c r="N26" s="20"/>
      <c r="O26" s="20"/>
      <c r="P26" s="20"/>
    </row>
    <row r="27" spans="1:18" s="24" customFormat="1" x14ac:dyDescent="0.25">
      <c r="A27" s="33">
        <v>14</v>
      </c>
      <c r="B27" s="82">
        <v>18020305</v>
      </c>
      <c r="C27" s="82" t="s">
        <v>437</v>
      </c>
      <c r="D27" s="85">
        <v>36723</v>
      </c>
      <c r="E27" s="71">
        <v>80</v>
      </c>
      <c r="F27" s="71">
        <v>80</v>
      </c>
      <c r="G27" s="71">
        <v>80</v>
      </c>
      <c r="H27" s="34" t="str">
        <f t="shared" si="0"/>
        <v>Tốt</v>
      </c>
      <c r="I27" s="71">
        <v>80</v>
      </c>
      <c r="J27" s="35" t="str">
        <f t="shared" si="1"/>
        <v>Tốt</v>
      </c>
      <c r="K27" s="36"/>
      <c r="L27" s="37"/>
      <c r="M27" s="14" t="e">
        <v>#N/A</v>
      </c>
      <c r="N27" s="20"/>
      <c r="O27" s="20"/>
      <c r="P27" s="20"/>
    </row>
    <row r="28" spans="1:18" s="24" customFormat="1" x14ac:dyDescent="0.25">
      <c r="A28" s="32">
        <v>15</v>
      </c>
      <c r="B28" s="82">
        <v>18020365</v>
      </c>
      <c r="C28" s="82" t="s">
        <v>438</v>
      </c>
      <c r="D28" s="85">
        <v>36889</v>
      </c>
      <c r="E28" s="71">
        <v>80</v>
      </c>
      <c r="F28" s="71">
        <v>80</v>
      </c>
      <c r="G28" s="71">
        <v>80</v>
      </c>
      <c r="H28" s="34" t="str">
        <f t="shared" si="0"/>
        <v>Tốt</v>
      </c>
      <c r="I28" s="71">
        <v>80</v>
      </c>
      <c r="J28" s="35" t="str">
        <f t="shared" si="1"/>
        <v>Tốt</v>
      </c>
      <c r="K28" s="36"/>
      <c r="L28" s="37"/>
      <c r="M28" s="14" t="e">
        <v>#N/A</v>
      </c>
      <c r="N28" s="20"/>
      <c r="O28" s="20"/>
      <c r="P28" s="20"/>
    </row>
    <row r="29" spans="1:18" s="24" customFormat="1" x14ac:dyDescent="0.25">
      <c r="A29" s="32">
        <v>16</v>
      </c>
      <c r="B29" s="82">
        <v>18020013</v>
      </c>
      <c r="C29" s="82" t="s">
        <v>439</v>
      </c>
      <c r="D29" s="85">
        <v>36802</v>
      </c>
      <c r="E29" s="71">
        <v>80</v>
      </c>
      <c r="F29" s="71">
        <v>80</v>
      </c>
      <c r="G29" s="71">
        <v>80</v>
      </c>
      <c r="H29" s="34" t="str">
        <f t="shared" si="0"/>
        <v>Tốt</v>
      </c>
      <c r="I29" s="71">
        <v>80</v>
      </c>
      <c r="J29" s="35" t="str">
        <f t="shared" si="1"/>
        <v>Tốt</v>
      </c>
      <c r="K29" s="33"/>
      <c r="L29" s="37"/>
      <c r="M29" s="14" t="e">
        <v>#N/A</v>
      </c>
      <c r="N29" s="20"/>
      <c r="O29" s="20"/>
      <c r="P29" s="20"/>
    </row>
    <row r="30" spans="1:18" s="24" customFormat="1" x14ac:dyDescent="0.25">
      <c r="A30" s="32">
        <v>17</v>
      </c>
      <c r="B30" s="82">
        <v>18020417</v>
      </c>
      <c r="C30" s="82" t="s">
        <v>440</v>
      </c>
      <c r="D30" s="85">
        <v>36801</v>
      </c>
      <c r="E30" s="71">
        <v>80</v>
      </c>
      <c r="F30" s="71">
        <v>80</v>
      </c>
      <c r="G30" s="71">
        <v>80</v>
      </c>
      <c r="H30" s="34" t="str">
        <f t="shared" si="0"/>
        <v>Tốt</v>
      </c>
      <c r="I30" s="71">
        <v>80</v>
      </c>
      <c r="J30" s="35" t="str">
        <f t="shared" si="1"/>
        <v>Tốt</v>
      </c>
      <c r="K30" s="33"/>
      <c r="L30" s="37"/>
      <c r="M30" s="14" t="e">
        <v>#N/A</v>
      </c>
      <c r="N30" s="20"/>
      <c r="O30" s="20"/>
      <c r="P30" s="20"/>
    </row>
    <row r="31" spans="1:18" s="24" customFormat="1" x14ac:dyDescent="0.25">
      <c r="A31" s="32">
        <v>18</v>
      </c>
      <c r="B31" s="82">
        <v>18020405</v>
      </c>
      <c r="C31" s="82" t="s">
        <v>541</v>
      </c>
      <c r="D31" s="85" t="s">
        <v>542</v>
      </c>
      <c r="E31" s="71">
        <v>0</v>
      </c>
      <c r="F31" s="71">
        <v>0</v>
      </c>
      <c r="G31" s="71">
        <v>0</v>
      </c>
      <c r="H31" s="34" t="str">
        <f t="shared" si="0"/>
        <v>Kém</v>
      </c>
      <c r="I31" s="71">
        <v>0</v>
      </c>
      <c r="J31" s="35" t="str">
        <f t="shared" si="1"/>
        <v>Kém</v>
      </c>
      <c r="K31" s="33"/>
      <c r="L31" s="37"/>
      <c r="M31" s="14" t="e">
        <v>#N/A</v>
      </c>
      <c r="N31" s="20"/>
      <c r="O31" s="20"/>
      <c r="P31" s="20"/>
    </row>
    <row r="32" spans="1:18" s="24" customFormat="1" x14ac:dyDescent="0.25">
      <c r="A32" s="32">
        <v>19</v>
      </c>
      <c r="B32" s="82">
        <v>18020264</v>
      </c>
      <c r="C32" s="82" t="s">
        <v>441</v>
      </c>
      <c r="D32" s="85">
        <v>36797</v>
      </c>
      <c r="E32" s="71">
        <v>90</v>
      </c>
      <c r="F32" s="71">
        <v>90</v>
      </c>
      <c r="G32" s="71">
        <v>90</v>
      </c>
      <c r="H32" s="34" t="str">
        <f t="shared" si="0"/>
        <v>Xuất sắc</v>
      </c>
      <c r="I32" s="71">
        <v>90</v>
      </c>
      <c r="J32" s="35" t="str">
        <f t="shared" si="1"/>
        <v>Xuất sắc</v>
      </c>
      <c r="K32" s="36"/>
      <c r="L32" s="37"/>
      <c r="M32" s="14" t="s">
        <v>563</v>
      </c>
      <c r="N32" s="20"/>
      <c r="O32" s="20"/>
      <c r="P32" s="20"/>
    </row>
    <row r="33" spans="1:16" s="24" customFormat="1" x14ac:dyDescent="0.25">
      <c r="A33" s="32">
        <v>20</v>
      </c>
      <c r="B33" s="82">
        <v>18020287</v>
      </c>
      <c r="C33" s="82" t="s">
        <v>48</v>
      </c>
      <c r="D33" s="85">
        <v>36664</v>
      </c>
      <c r="E33" s="71">
        <v>0</v>
      </c>
      <c r="F33" s="71">
        <v>0</v>
      </c>
      <c r="G33" s="71">
        <v>0</v>
      </c>
      <c r="H33" s="34" t="str">
        <f t="shared" si="0"/>
        <v>Kém</v>
      </c>
      <c r="I33" s="71">
        <v>0</v>
      </c>
      <c r="J33" s="35" t="str">
        <f t="shared" si="1"/>
        <v>Kém</v>
      </c>
      <c r="K33" s="36"/>
      <c r="L33" s="37"/>
      <c r="M33" s="14" t="e">
        <v>#N/A</v>
      </c>
      <c r="N33" s="20"/>
      <c r="O33" s="20"/>
      <c r="P33" s="20"/>
    </row>
    <row r="34" spans="1:16" s="24" customFormat="1" x14ac:dyDescent="0.25">
      <c r="A34" s="32">
        <v>21</v>
      </c>
      <c r="B34" s="82">
        <v>18020281</v>
      </c>
      <c r="C34" s="82" t="s">
        <v>48</v>
      </c>
      <c r="D34" s="85">
        <v>36818</v>
      </c>
      <c r="E34" s="71">
        <v>90</v>
      </c>
      <c r="F34" s="71">
        <v>90</v>
      </c>
      <c r="G34" s="71">
        <v>90</v>
      </c>
      <c r="H34" s="34" t="str">
        <f t="shared" si="0"/>
        <v>Xuất sắc</v>
      </c>
      <c r="I34" s="71">
        <v>90</v>
      </c>
      <c r="J34" s="35" t="str">
        <f t="shared" si="1"/>
        <v>Xuất sắc</v>
      </c>
      <c r="K34" s="36"/>
      <c r="L34" s="37"/>
      <c r="M34" s="14" t="s">
        <v>563</v>
      </c>
      <c r="N34" s="20"/>
      <c r="O34" s="20"/>
      <c r="P34" s="20"/>
    </row>
    <row r="35" spans="1:16" s="24" customFormat="1" x14ac:dyDescent="0.25">
      <c r="A35" s="32">
        <v>22</v>
      </c>
      <c r="B35" s="82">
        <v>18020348</v>
      </c>
      <c r="C35" s="82" t="s">
        <v>442</v>
      </c>
      <c r="D35" s="85">
        <v>36786</v>
      </c>
      <c r="E35" s="71">
        <v>90</v>
      </c>
      <c r="F35" s="71">
        <v>90</v>
      </c>
      <c r="G35" s="71">
        <v>90</v>
      </c>
      <c r="H35" s="34" t="str">
        <f t="shared" si="0"/>
        <v>Xuất sắc</v>
      </c>
      <c r="I35" s="71">
        <v>90</v>
      </c>
      <c r="J35" s="35" t="str">
        <f t="shared" si="1"/>
        <v>Xuất sắc</v>
      </c>
      <c r="K35" s="36"/>
      <c r="L35" s="37"/>
      <c r="M35" s="14" t="s">
        <v>564</v>
      </c>
      <c r="N35" s="20"/>
      <c r="O35" s="20"/>
      <c r="P35" s="20"/>
    </row>
    <row r="36" spans="1:16" s="24" customFormat="1" x14ac:dyDescent="0.25">
      <c r="A36" s="32">
        <v>23</v>
      </c>
      <c r="B36" s="82">
        <v>18020453</v>
      </c>
      <c r="C36" s="82" t="s">
        <v>443</v>
      </c>
      <c r="D36" s="85">
        <v>36847</v>
      </c>
      <c r="E36" s="71">
        <v>80</v>
      </c>
      <c r="F36" s="71">
        <v>80</v>
      </c>
      <c r="G36" s="33">
        <v>77</v>
      </c>
      <c r="H36" s="34" t="str">
        <f t="shared" si="0"/>
        <v>Khá</v>
      </c>
      <c r="I36" s="33">
        <v>77</v>
      </c>
      <c r="J36" s="35" t="str">
        <f t="shared" si="1"/>
        <v>Khá</v>
      </c>
      <c r="K36" s="36"/>
      <c r="L36" s="37" t="s">
        <v>557</v>
      </c>
      <c r="M36" s="14" t="s">
        <v>565</v>
      </c>
      <c r="N36" s="20"/>
      <c r="O36" s="20"/>
      <c r="P36" s="20"/>
    </row>
    <row r="37" spans="1:16" s="24" customFormat="1" x14ac:dyDescent="0.25">
      <c r="A37" s="32">
        <v>24</v>
      </c>
      <c r="B37" s="82">
        <v>18020442</v>
      </c>
      <c r="C37" s="82" t="s">
        <v>444</v>
      </c>
      <c r="D37" s="85">
        <v>36735</v>
      </c>
      <c r="E37" s="71">
        <v>92</v>
      </c>
      <c r="F37" s="71">
        <v>92</v>
      </c>
      <c r="G37" s="71">
        <v>92</v>
      </c>
      <c r="H37" s="34" t="str">
        <f t="shared" si="0"/>
        <v>Xuất sắc</v>
      </c>
      <c r="I37" s="71">
        <v>92</v>
      </c>
      <c r="J37" s="35" t="str">
        <f t="shared" si="1"/>
        <v>Xuất sắc</v>
      </c>
      <c r="K37" s="33"/>
      <c r="L37" s="37"/>
      <c r="M37" s="14" t="s">
        <v>563</v>
      </c>
      <c r="N37" s="20"/>
      <c r="O37" s="20"/>
      <c r="P37" s="20"/>
    </row>
    <row r="38" spans="1:16" s="24" customFormat="1" x14ac:dyDescent="0.25">
      <c r="A38" s="32">
        <v>25</v>
      </c>
      <c r="B38" s="82">
        <v>18020460</v>
      </c>
      <c r="C38" s="82" t="s">
        <v>445</v>
      </c>
      <c r="D38" s="85">
        <v>36754</v>
      </c>
      <c r="E38" s="71">
        <v>90</v>
      </c>
      <c r="F38" s="71">
        <v>90</v>
      </c>
      <c r="G38" s="71">
        <v>90</v>
      </c>
      <c r="H38" s="34" t="str">
        <f t="shared" si="0"/>
        <v>Xuất sắc</v>
      </c>
      <c r="I38" s="71">
        <v>90</v>
      </c>
      <c r="J38" s="35" t="str">
        <f t="shared" si="1"/>
        <v>Xuất sắc</v>
      </c>
      <c r="K38" s="36"/>
      <c r="L38" s="37"/>
      <c r="M38" s="14" t="s">
        <v>563</v>
      </c>
      <c r="N38" s="20"/>
      <c r="O38" s="20"/>
      <c r="P38" s="20"/>
    </row>
    <row r="39" spans="1:16" s="24" customFormat="1" x14ac:dyDescent="0.25">
      <c r="A39" s="32">
        <v>26</v>
      </c>
      <c r="B39" s="82">
        <v>18020459</v>
      </c>
      <c r="C39" s="82" t="s">
        <v>446</v>
      </c>
      <c r="D39" s="85">
        <v>36871</v>
      </c>
      <c r="E39" s="71">
        <v>90</v>
      </c>
      <c r="F39" s="71">
        <v>90</v>
      </c>
      <c r="G39" s="71">
        <v>90</v>
      </c>
      <c r="H39" s="34" t="str">
        <f t="shared" si="0"/>
        <v>Xuất sắc</v>
      </c>
      <c r="I39" s="71">
        <v>90</v>
      </c>
      <c r="J39" s="35" t="str">
        <f t="shared" si="1"/>
        <v>Xuất sắc</v>
      </c>
      <c r="K39" s="36"/>
      <c r="L39" s="37"/>
      <c r="M39" s="14" t="s">
        <v>564</v>
      </c>
      <c r="N39" s="20"/>
      <c r="O39" s="20"/>
      <c r="P39" s="20"/>
    </row>
    <row r="40" spans="1:16" s="24" customFormat="1" x14ac:dyDescent="0.25">
      <c r="A40" s="32">
        <v>27</v>
      </c>
      <c r="B40" s="82">
        <v>18020538</v>
      </c>
      <c r="C40" s="82" t="s">
        <v>447</v>
      </c>
      <c r="D40" s="85">
        <v>36793</v>
      </c>
      <c r="E40" s="71">
        <v>80</v>
      </c>
      <c r="F40" s="71">
        <v>80</v>
      </c>
      <c r="G40" s="71">
        <v>80</v>
      </c>
      <c r="H40" s="34" t="str">
        <f t="shared" si="0"/>
        <v>Tốt</v>
      </c>
      <c r="I40" s="71">
        <v>80</v>
      </c>
      <c r="J40" s="35" t="str">
        <f t="shared" si="1"/>
        <v>Tốt</v>
      </c>
      <c r="K40" s="36"/>
      <c r="L40" s="37"/>
      <c r="M40" s="14" t="e">
        <v>#N/A</v>
      </c>
      <c r="N40" s="20"/>
      <c r="O40" s="20"/>
      <c r="P40" s="20"/>
    </row>
    <row r="41" spans="1:16" s="24" customFormat="1" x14ac:dyDescent="0.25">
      <c r="A41" s="32">
        <v>28</v>
      </c>
      <c r="B41" s="82">
        <v>18020583</v>
      </c>
      <c r="C41" s="82" t="s">
        <v>26</v>
      </c>
      <c r="D41" s="85">
        <v>36569</v>
      </c>
      <c r="E41" s="71">
        <v>85</v>
      </c>
      <c r="F41" s="71">
        <v>85</v>
      </c>
      <c r="G41" s="71">
        <v>85</v>
      </c>
      <c r="H41" s="34" t="str">
        <f t="shared" si="0"/>
        <v>Tốt</v>
      </c>
      <c r="I41" s="71">
        <v>85</v>
      </c>
      <c r="J41" s="35" t="str">
        <f t="shared" si="1"/>
        <v>Tốt</v>
      </c>
      <c r="K41" s="36"/>
      <c r="L41" s="37"/>
      <c r="M41" s="14" t="e">
        <v>#N/A</v>
      </c>
      <c r="N41" s="20"/>
      <c r="O41" s="20"/>
      <c r="P41" s="20"/>
    </row>
    <row r="42" spans="1:16" s="24" customFormat="1" x14ac:dyDescent="0.25">
      <c r="A42" s="32">
        <v>29</v>
      </c>
      <c r="B42" s="82">
        <v>18020584</v>
      </c>
      <c r="C42" s="82" t="s">
        <v>56</v>
      </c>
      <c r="D42" s="85">
        <v>36718</v>
      </c>
      <c r="E42" s="71">
        <v>90</v>
      </c>
      <c r="F42" s="71">
        <v>90</v>
      </c>
      <c r="G42" s="33">
        <v>80</v>
      </c>
      <c r="H42" s="34" t="str">
        <f t="shared" si="0"/>
        <v>Tốt</v>
      </c>
      <c r="I42" s="33">
        <v>80</v>
      </c>
      <c r="J42" s="35" t="str">
        <f t="shared" si="1"/>
        <v>Tốt</v>
      </c>
      <c r="K42" s="33"/>
      <c r="L42" s="37" t="s">
        <v>570</v>
      </c>
      <c r="M42" s="14" t="e">
        <v>#N/A</v>
      </c>
      <c r="N42" s="20"/>
      <c r="O42" s="20"/>
      <c r="P42" s="20"/>
    </row>
    <row r="43" spans="1:16" s="24" customFormat="1" x14ac:dyDescent="0.25">
      <c r="A43" s="32">
        <v>30</v>
      </c>
      <c r="B43" s="82">
        <v>18020659</v>
      </c>
      <c r="C43" s="82" t="s">
        <v>349</v>
      </c>
      <c r="D43" s="85">
        <v>36526</v>
      </c>
      <c r="E43" s="71">
        <v>90</v>
      </c>
      <c r="F43" s="71">
        <v>90</v>
      </c>
      <c r="G43" s="33">
        <v>80</v>
      </c>
      <c r="H43" s="34" t="str">
        <f t="shared" si="0"/>
        <v>Tốt</v>
      </c>
      <c r="I43" s="33">
        <v>80</v>
      </c>
      <c r="J43" s="35" t="str">
        <f t="shared" si="1"/>
        <v>Tốt</v>
      </c>
      <c r="K43" s="33"/>
      <c r="L43" s="37" t="s">
        <v>570</v>
      </c>
      <c r="M43" s="14" t="e">
        <v>#N/A</v>
      </c>
      <c r="N43" s="20"/>
      <c r="O43" s="20"/>
      <c r="P43" s="20"/>
    </row>
    <row r="44" spans="1:16" s="24" customFormat="1" x14ac:dyDescent="0.25">
      <c r="A44" s="32">
        <v>31</v>
      </c>
      <c r="B44" s="82">
        <v>18020644</v>
      </c>
      <c r="C44" s="82" t="s">
        <v>448</v>
      </c>
      <c r="D44" s="85">
        <v>36856</v>
      </c>
      <c r="E44" s="71">
        <v>90</v>
      </c>
      <c r="F44" s="71">
        <v>90</v>
      </c>
      <c r="G44" s="33">
        <v>80</v>
      </c>
      <c r="H44" s="34" t="str">
        <f t="shared" si="0"/>
        <v>Tốt</v>
      </c>
      <c r="I44" s="33">
        <v>80</v>
      </c>
      <c r="J44" s="35" t="str">
        <f t="shared" si="1"/>
        <v>Tốt</v>
      </c>
      <c r="K44" s="36"/>
      <c r="L44" s="37" t="s">
        <v>570</v>
      </c>
      <c r="M44" s="14" t="e">
        <v>#N/A</v>
      </c>
      <c r="N44" s="20"/>
      <c r="O44" s="20"/>
      <c r="P44" s="20"/>
    </row>
    <row r="45" spans="1:16" s="24" customFormat="1" x14ac:dyDescent="0.25">
      <c r="A45" s="32">
        <v>32</v>
      </c>
      <c r="B45" s="82">
        <v>18020651</v>
      </c>
      <c r="C45" s="82" t="s">
        <v>49</v>
      </c>
      <c r="D45" s="85">
        <v>36810</v>
      </c>
      <c r="E45" s="71">
        <v>92</v>
      </c>
      <c r="F45" s="71">
        <v>92</v>
      </c>
      <c r="G45" s="71">
        <v>92</v>
      </c>
      <c r="H45" s="34" t="str">
        <f t="shared" si="0"/>
        <v>Xuất sắc</v>
      </c>
      <c r="I45" s="71">
        <v>92</v>
      </c>
      <c r="J45" s="35" t="str">
        <f t="shared" si="1"/>
        <v>Xuất sắc</v>
      </c>
      <c r="K45" s="36"/>
      <c r="L45" s="37"/>
      <c r="M45" s="14" t="s">
        <v>563</v>
      </c>
      <c r="N45" s="20"/>
      <c r="O45" s="20"/>
      <c r="P45" s="20"/>
    </row>
    <row r="46" spans="1:16" s="24" customFormat="1" x14ac:dyDescent="0.25">
      <c r="A46" s="32">
        <v>33</v>
      </c>
      <c r="B46" s="82">
        <v>18020663</v>
      </c>
      <c r="C46" s="82" t="s">
        <v>449</v>
      </c>
      <c r="D46" s="85">
        <v>36597</v>
      </c>
      <c r="E46" s="71">
        <v>80</v>
      </c>
      <c r="F46" s="71">
        <v>80</v>
      </c>
      <c r="G46" s="71">
        <v>80</v>
      </c>
      <c r="H46" s="34" t="str">
        <f t="shared" si="0"/>
        <v>Tốt</v>
      </c>
      <c r="I46" s="71">
        <v>80</v>
      </c>
      <c r="J46" s="35" t="str">
        <f t="shared" si="1"/>
        <v>Tốt</v>
      </c>
      <c r="K46" s="33"/>
      <c r="L46" s="37"/>
      <c r="M46" s="14" t="e">
        <v>#N/A</v>
      </c>
      <c r="N46" s="20"/>
      <c r="O46" s="20"/>
      <c r="P46" s="20"/>
    </row>
    <row r="47" spans="1:16" s="24" customFormat="1" x14ac:dyDescent="0.25">
      <c r="A47" s="32">
        <v>34</v>
      </c>
      <c r="B47" s="82">
        <v>18020626</v>
      </c>
      <c r="C47" s="82" t="s">
        <v>450</v>
      </c>
      <c r="D47" s="85">
        <v>36855</v>
      </c>
      <c r="E47" s="71">
        <v>80</v>
      </c>
      <c r="F47" s="71">
        <v>80</v>
      </c>
      <c r="G47" s="71">
        <v>80</v>
      </c>
      <c r="H47" s="34" t="str">
        <f t="shared" si="0"/>
        <v>Tốt</v>
      </c>
      <c r="I47" s="71">
        <v>80</v>
      </c>
      <c r="J47" s="35" t="str">
        <f t="shared" si="1"/>
        <v>Tốt</v>
      </c>
      <c r="K47" s="36"/>
      <c r="L47" s="37"/>
      <c r="M47" s="14" t="e">
        <v>#N/A</v>
      </c>
      <c r="N47" s="20"/>
      <c r="O47" s="20"/>
      <c r="P47" s="20"/>
    </row>
    <row r="48" spans="1:16" s="24" customFormat="1" x14ac:dyDescent="0.25">
      <c r="A48" s="32">
        <v>35</v>
      </c>
      <c r="B48" s="82">
        <v>18020675</v>
      </c>
      <c r="C48" s="82" t="s">
        <v>451</v>
      </c>
      <c r="D48" s="85">
        <v>36584</v>
      </c>
      <c r="E48" s="71">
        <v>80</v>
      </c>
      <c r="F48" s="71">
        <v>80</v>
      </c>
      <c r="G48" s="71">
        <v>80</v>
      </c>
      <c r="H48" s="34" t="str">
        <f t="shared" si="0"/>
        <v>Tốt</v>
      </c>
      <c r="I48" s="71">
        <v>80</v>
      </c>
      <c r="J48" s="35" t="str">
        <f t="shared" si="1"/>
        <v>Tốt</v>
      </c>
      <c r="K48" s="36"/>
      <c r="L48" s="37"/>
      <c r="M48" s="14" t="e">
        <v>#N/A</v>
      </c>
      <c r="N48" s="20"/>
      <c r="O48" s="20"/>
      <c r="P48" s="20"/>
    </row>
    <row r="49" spans="1:16" s="24" customFormat="1" x14ac:dyDescent="0.25">
      <c r="A49" s="32">
        <v>36</v>
      </c>
      <c r="B49" s="82">
        <v>18020688</v>
      </c>
      <c r="C49" s="82" t="s">
        <v>50</v>
      </c>
      <c r="D49" s="85">
        <v>36888</v>
      </c>
      <c r="E49" s="71">
        <v>0</v>
      </c>
      <c r="F49" s="71">
        <v>0</v>
      </c>
      <c r="G49" s="71">
        <v>0</v>
      </c>
      <c r="H49" s="34" t="str">
        <f t="shared" si="0"/>
        <v>Kém</v>
      </c>
      <c r="I49" s="71">
        <v>0</v>
      </c>
      <c r="J49" s="35" t="str">
        <f t="shared" si="1"/>
        <v>Kém</v>
      </c>
      <c r="K49" s="36"/>
      <c r="L49" s="37"/>
      <c r="M49" s="14" t="e">
        <v>#N/A</v>
      </c>
      <c r="N49" s="20"/>
      <c r="O49" s="20"/>
      <c r="P49" s="20"/>
    </row>
    <row r="50" spans="1:16" s="24" customFormat="1" x14ac:dyDescent="0.25">
      <c r="A50" s="32">
        <v>37</v>
      </c>
      <c r="B50" s="82">
        <v>18020074</v>
      </c>
      <c r="C50" s="82" t="s">
        <v>452</v>
      </c>
      <c r="D50" s="85">
        <v>36791</v>
      </c>
      <c r="E50" s="71">
        <v>90</v>
      </c>
      <c r="F50" s="71">
        <v>90</v>
      </c>
      <c r="G50" s="71">
        <v>90</v>
      </c>
      <c r="H50" s="34" t="str">
        <f t="shared" si="0"/>
        <v>Xuất sắc</v>
      </c>
      <c r="I50" s="71">
        <v>90</v>
      </c>
      <c r="J50" s="35" t="str">
        <f t="shared" si="1"/>
        <v>Xuất sắc</v>
      </c>
      <c r="K50" s="36"/>
      <c r="L50" s="37"/>
      <c r="M50" s="14" t="s">
        <v>563</v>
      </c>
      <c r="N50" s="20"/>
      <c r="O50" s="20"/>
      <c r="P50" s="20"/>
    </row>
    <row r="51" spans="1:16" s="24" customFormat="1" x14ac:dyDescent="0.25">
      <c r="A51" s="32">
        <v>38</v>
      </c>
      <c r="B51" s="82">
        <v>18020731</v>
      </c>
      <c r="C51" s="82" t="s">
        <v>85</v>
      </c>
      <c r="D51" s="85">
        <v>36725</v>
      </c>
      <c r="E51" s="71">
        <v>90</v>
      </c>
      <c r="F51" s="71">
        <v>90</v>
      </c>
      <c r="G51" s="71">
        <v>90</v>
      </c>
      <c r="H51" s="34" t="str">
        <f t="shared" si="0"/>
        <v>Xuất sắc</v>
      </c>
      <c r="I51" s="71">
        <v>90</v>
      </c>
      <c r="J51" s="35" t="str">
        <f t="shared" si="1"/>
        <v>Xuất sắc</v>
      </c>
      <c r="K51" s="36"/>
      <c r="L51" s="37"/>
      <c r="M51" s="14" t="s">
        <v>566</v>
      </c>
      <c r="N51" s="20"/>
      <c r="O51" s="20"/>
      <c r="P51" s="20"/>
    </row>
    <row r="52" spans="1:16" s="24" customFormat="1" x14ac:dyDescent="0.25">
      <c r="A52" s="32">
        <v>39</v>
      </c>
      <c r="B52" s="82">
        <v>18020855</v>
      </c>
      <c r="C52" s="82" t="s">
        <v>188</v>
      </c>
      <c r="D52" s="85">
        <v>36574</v>
      </c>
      <c r="E52" s="71">
        <v>80</v>
      </c>
      <c r="F52" s="71">
        <v>80</v>
      </c>
      <c r="G52" s="71">
        <v>80</v>
      </c>
      <c r="H52" s="34" t="str">
        <f t="shared" si="0"/>
        <v>Tốt</v>
      </c>
      <c r="I52" s="71">
        <v>80</v>
      </c>
      <c r="J52" s="35" t="str">
        <f t="shared" si="1"/>
        <v>Tốt</v>
      </c>
      <c r="K52" s="36"/>
      <c r="L52" s="37"/>
      <c r="M52" s="14" t="e">
        <v>#N/A</v>
      </c>
      <c r="N52" s="20"/>
      <c r="O52" s="20"/>
      <c r="P52" s="20"/>
    </row>
    <row r="53" spans="1:16" s="24" customFormat="1" x14ac:dyDescent="0.25">
      <c r="A53" s="32">
        <v>40</v>
      </c>
      <c r="B53" s="82">
        <v>18020847</v>
      </c>
      <c r="C53" s="82" t="s">
        <v>453</v>
      </c>
      <c r="D53" s="85">
        <v>36673</v>
      </c>
      <c r="E53" s="71">
        <v>80</v>
      </c>
      <c r="F53" s="71">
        <v>80</v>
      </c>
      <c r="G53" s="71">
        <v>80</v>
      </c>
      <c r="H53" s="34" t="str">
        <f t="shared" si="0"/>
        <v>Tốt</v>
      </c>
      <c r="I53" s="71">
        <v>80</v>
      </c>
      <c r="J53" s="35" t="str">
        <f t="shared" si="1"/>
        <v>Tốt</v>
      </c>
      <c r="K53" s="36"/>
      <c r="L53" s="37"/>
      <c r="M53" s="14" t="e">
        <v>#N/A</v>
      </c>
      <c r="N53" s="20"/>
      <c r="O53" s="20"/>
      <c r="P53" s="20"/>
    </row>
    <row r="54" spans="1:16" s="24" customFormat="1" x14ac:dyDescent="0.25">
      <c r="A54" s="32">
        <v>41</v>
      </c>
      <c r="B54" s="82">
        <v>18020856</v>
      </c>
      <c r="C54" s="82" t="s">
        <v>454</v>
      </c>
      <c r="D54" s="85">
        <v>36566</v>
      </c>
      <c r="E54" s="71">
        <v>80</v>
      </c>
      <c r="F54" s="71">
        <v>80</v>
      </c>
      <c r="G54" s="71">
        <v>80</v>
      </c>
      <c r="H54" s="34" t="str">
        <f t="shared" si="0"/>
        <v>Tốt</v>
      </c>
      <c r="I54" s="71">
        <v>80</v>
      </c>
      <c r="J54" s="35" t="str">
        <f t="shared" si="1"/>
        <v>Tốt</v>
      </c>
      <c r="K54" s="33"/>
      <c r="L54" s="37"/>
      <c r="M54" s="14" t="e">
        <v>#N/A</v>
      </c>
      <c r="N54" s="20"/>
      <c r="O54" s="20"/>
      <c r="P54" s="20"/>
    </row>
    <row r="55" spans="1:16" s="24" customFormat="1" x14ac:dyDescent="0.25">
      <c r="A55" s="32">
        <v>42</v>
      </c>
      <c r="B55" s="82">
        <v>18020885</v>
      </c>
      <c r="C55" s="82" t="s">
        <v>455</v>
      </c>
      <c r="D55" s="85">
        <v>36762</v>
      </c>
      <c r="E55" s="71">
        <v>90</v>
      </c>
      <c r="F55" s="71">
        <v>90</v>
      </c>
      <c r="G55" s="71">
        <v>90</v>
      </c>
      <c r="H55" s="34" t="str">
        <f t="shared" si="0"/>
        <v>Xuất sắc</v>
      </c>
      <c r="I55" s="71">
        <v>90</v>
      </c>
      <c r="J55" s="35" t="str">
        <f t="shared" si="1"/>
        <v>Xuất sắc</v>
      </c>
      <c r="K55" s="36"/>
      <c r="L55" s="37"/>
      <c r="M55" s="14" t="s">
        <v>563</v>
      </c>
      <c r="N55" s="20"/>
      <c r="O55" s="20"/>
      <c r="P55" s="20"/>
    </row>
    <row r="56" spans="1:16" s="24" customFormat="1" x14ac:dyDescent="0.25">
      <c r="A56" s="32">
        <v>43</v>
      </c>
      <c r="B56" s="82">
        <v>18020881</v>
      </c>
      <c r="C56" s="82" t="s">
        <v>57</v>
      </c>
      <c r="D56" s="85">
        <v>36718</v>
      </c>
      <c r="E56" s="71">
        <v>90</v>
      </c>
      <c r="F56" s="71">
        <v>90</v>
      </c>
      <c r="G56" s="71">
        <v>90</v>
      </c>
      <c r="H56" s="34" t="str">
        <f t="shared" si="0"/>
        <v>Xuất sắc</v>
      </c>
      <c r="I56" s="71">
        <v>90</v>
      </c>
      <c r="J56" s="35" t="str">
        <f t="shared" si="1"/>
        <v>Xuất sắc</v>
      </c>
      <c r="K56" s="36"/>
      <c r="L56" s="37"/>
      <c r="M56" s="14" t="s">
        <v>563</v>
      </c>
      <c r="N56" s="20"/>
      <c r="O56" s="20"/>
      <c r="P56" s="20"/>
    </row>
    <row r="57" spans="1:16" s="24" customFormat="1" x14ac:dyDescent="0.25">
      <c r="A57" s="32">
        <v>44</v>
      </c>
      <c r="B57" s="82">
        <v>18020916</v>
      </c>
      <c r="C57" s="82" t="s">
        <v>456</v>
      </c>
      <c r="D57" s="85">
        <v>36749</v>
      </c>
      <c r="E57" s="71">
        <v>90</v>
      </c>
      <c r="F57" s="71">
        <v>90</v>
      </c>
      <c r="G57" s="71">
        <v>90</v>
      </c>
      <c r="H57" s="34" t="str">
        <f t="shared" si="0"/>
        <v>Xuất sắc</v>
      </c>
      <c r="I57" s="71">
        <v>90</v>
      </c>
      <c r="J57" s="35" t="str">
        <f t="shared" si="1"/>
        <v>Xuất sắc</v>
      </c>
      <c r="K57" s="36"/>
      <c r="L57" s="37"/>
      <c r="M57" s="14" t="s">
        <v>564</v>
      </c>
      <c r="N57" s="20"/>
      <c r="O57" s="20"/>
      <c r="P57" s="20"/>
    </row>
    <row r="58" spans="1:16" s="24" customFormat="1" x14ac:dyDescent="0.25">
      <c r="A58" s="32">
        <v>45</v>
      </c>
      <c r="B58" s="82">
        <v>18020895</v>
      </c>
      <c r="C58" s="82" t="s">
        <v>457</v>
      </c>
      <c r="D58" s="85">
        <v>36829</v>
      </c>
      <c r="E58" s="71">
        <v>80</v>
      </c>
      <c r="F58" s="71">
        <v>80</v>
      </c>
      <c r="G58" s="33">
        <v>90</v>
      </c>
      <c r="H58" s="34" t="str">
        <f t="shared" si="0"/>
        <v>Xuất sắc</v>
      </c>
      <c r="I58" s="33">
        <v>90</v>
      </c>
      <c r="J58" s="35" t="str">
        <f t="shared" si="1"/>
        <v>Xuất sắc</v>
      </c>
      <c r="K58" s="36"/>
      <c r="L58" s="37" t="s">
        <v>571</v>
      </c>
      <c r="M58" s="14" t="s">
        <v>566</v>
      </c>
      <c r="N58" s="20"/>
      <c r="O58" s="20"/>
      <c r="P58" s="20"/>
    </row>
    <row r="59" spans="1:16" s="24" customFormat="1" x14ac:dyDescent="0.25">
      <c r="A59" s="32">
        <v>46</v>
      </c>
      <c r="B59" s="82">
        <v>18020941</v>
      </c>
      <c r="C59" s="82" t="s">
        <v>458</v>
      </c>
      <c r="D59" s="85">
        <v>36553</v>
      </c>
      <c r="E59" s="71">
        <v>100</v>
      </c>
      <c r="F59" s="71">
        <v>90</v>
      </c>
      <c r="G59" s="71">
        <v>90</v>
      </c>
      <c r="H59" s="34" t="str">
        <f t="shared" si="0"/>
        <v>Xuất sắc</v>
      </c>
      <c r="I59" s="71">
        <v>90</v>
      </c>
      <c r="J59" s="35" t="str">
        <f t="shared" si="1"/>
        <v>Xuất sắc</v>
      </c>
      <c r="K59" s="36"/>
      <c r="L59" s="37"/>
      <c r="M59" s="14" t="s">
        <v>563</v>
      </c>
      <c r="N59" s="20"/>
      <c r="O59" s="20"/>
      <c r="P59" s="20"/>
    </row>
    <row r="60" spans="1:16" s="24" customFormat="1" x14ac:dyDescent="0.25">
      <c r="A60" s="32">
        <v>47</v>
      </c>
      <c r="B60" s="82">
        <v>18020920</v>
      </c>
      <c r="C60" s="82" t="s">
        <v>38</v>
      </c>
      <c r="D60" s="85">
        <v>36757</v>
      </c>
      <c r="E60" s="71">
        <v>90</v>
      </c>
      <c r="F60" s="71">
        <v>90</v>
      </c>
      <c r="G60" s="71">
        <v>90</v>
      </c>
      <c r="H60" s="34" t="str">
        <f t="shared" si="0"/>
        <v>Xuất sắc</v>
      </c>
      <c r="I60" s="71">
        <v>90</v>
      </c>
      <c r="J60" s="35" t="str">
        <f t="shared" si="1"/>
        <v>Xuất sắc</v>
      </c>
      <c r="K60" s="36"/>
      <c r="L60" s="37"/>
      <c r="M60" s="14" t="e">
        <v>#N/A</v>
      </c>
      <c r="N60" s="20"/>
      <c r="O60" s="20"/>
      <c r="P60" s="20"/>
    </row>
    <row r="61" spans="1:16" s="24" customFormat="1" x14ac:dyDescent="0.25">
      <c r="A61" s="32">
        <v>48</v>
      </c>
      <c r="B61" s="82">
        <v>18020979</v>
      </c>
      <c r="C61" s="82" t="s">
        <v>459</v>
      </c>
      <c r="D61" s="85">
        <v>36678</v>
      </c>
      <c r="E61" s="71">
        <v>92</v>
      </c>
      <c r="F61" s="71">
        <v>92</v>
      </c>
      <c r="G61" s="71">
        <v>92</v>
      </c>
      <c r="H61" s="34" t="str">
        <f t="shared" si="0"/>
        <v>Xuất sắc</v>
      </c>
      <c r="I61" s="71">
        <v>92</v>
      </c>
      <c r="J61" s="35" t="str">
        <f t="shared" si="1"/>
        <v>Xuất sắc</v>
      </c>
      <c r="K61" s="36"/>
      <c r="L61" s="37"/>
      <c r="M61" s="14" t="e">
        <v>#N/A</v>
      </c>
      <c r="N61" s="20"/>
      <c r="O61" s="20"/>
      <c r="P61" s="20"/>
    </row>
    <row r="62" spans="1:16" s="24" customFormat="1" x14ac:dyDescent="0.25">
      <c r="A62" s="32">
        <v>49</v>
      </c>
      <c r="B62" s="82">
        <v>18020988</v>
      </c>
      <c r="C62" s="82" t="s">
        <v>460</v>
      </c>
      <c r="D62" s="85">
        <v>36839</v>
      </c>
      <c r="E62" s="71">
        <v>90</v>
      </c>
      <c r="F62" s="71">
        <v>90</v>
      </c>
      <c r="G62" s="71">
        <v>90</v>
      </c>
      <c r="H62" s="34" t="str">
        <f t="shared" si="0"/>
        <v>Xuất sắc</v>
      </c>
      <c r="I62" s="71">
        <v>90</v>
      </c>
      <c r="J62" s="35" t="str">
        <f t="shared" si="1"/>
        <v>Xuất sắc</v>
      </c>
      <c r="K62" s="36"/>
      <c r="L62" s="37"/>
      <c r="M62" s="14" t="s">
        <v>564</v>
      </c>
      <c r="N62" s="20"/>
      <c r="O62" s="20"/>
      <c r="P62" s="20"/>
    </row>
    <row r="63" spans="1:16" s="24" customFormat="1" x14ac:dyDescent="0.25">
      <c r="A63" s="32">
        <v>50</v>
      </c>
      <c r="B63" s="82">
        <v>18020998</v>
      </c>
      <c r="C63" s="82" t="s">
        <v>461</v>
      </c>
      <c r="D63" s="85">
        <v>36876</v>
      </c>
      <c r="E63" s="71">
        <v>90</v>
      </c>
      <c r="F63" s="71">
        <v>90</v>
      </c>
      <c r="G63" s="71">
        <v>90</v>
      </c>
      <c r="H63" s="34" t="str">
        <f t="shared" si="0"/>
        <v>Xuất sắc</v>
      </c>
      <c r="I63" s="71">
        <v>90</v>
      </c>
      <c r="J63" s="35" t="str">
        <f t="shared" si="1"/>
        <v>Xuất sắc</v>
      </c>
      <c r="K63" s="36"/>
      <c r="L63" s="37"/>
      <c r="M63" s="14" t="s">
        <v>563</v>
      </c>
      <c r="N63" s="20"/>
      <c r="O63" s="20"/>
      <c r="P63" s="20"/>
    </row>
    <row r="64" spans="1:16" s="24" customFormat="1" x14ac:dyDescent="0.25">
      <c r="A64" s="32">
        <v>51</v>
      </c>
      <c r="B64" s="82">
        <v>18021054</v>
      </c>
      <c r="C64" s="82" t="s">
        <v>462</v>
      </c>
      <c r="D64" s="85">
        <v>36498</v>
      </c>
      <c r="E64" s="71">
        <v>75</v>
      </c>
      <c r="F64" s="71">
        <v>75</v>
      </c>
      <c r="G64" s="71">
        <v>75</v>
      </c>
      <c r="H64" s="34" t="str">
        <f t="shared" si="0"/>
        <v>Khá</v>
      </c>
      <c r="I64" s="71">
        <v>75</v>
      </c>
      <c r="J64" s="35" t="str">
        <f t="shared" si="1"/>
        <v>Khá</v>
      </c>
      <c r="K64" s="36"/>
      <c r="L64" s="37"/>
      <c r="M64" s="14" t="e">
        <v>#N/A</v>
      </c>
      <c r="N64" s="20"/>
      <c r="O64" s="20"/>
      <c r="P64" s="20"/>
    </row>
    <row r="65" spans="1:16" s="24" customFormat="1" x14ac:dyDescent="0.25">
      <c r="A65" s="32">
        <v>52</v>
      </c>
      <c r="B65" s="82">
        <v>18021086</v>
      </c>
      <c r="C65" s="82" t="s">
        <v>463</v>
      </c>
      <c r="D65" s="85">
        <v>36616</v>
      </c>
      <c r="E65" s="71">
        <v>90</v>
      </c>
      <c r="F65" s="71">
        <v>90</v>
      </c>
      <c r="G65" s="33">
        <v>80</v>
      </c>
      <c r="H65" s="34" t="str">
        <f t="shared" si="0"/>
        <v>Tốt</v>
      </c>
      <c r="I65" s="33">
        <v>80</v>
      </c>
      <c r="J65" s="35" t="str">
        <f t="shared" si="1"/>
        <v>Tốt</v>
      </c>
      <c r="K65" s="36"/>
      <c r="L65" s="37" t="s">
        <v>570</v>
      </c>
      <c r="M65" s="14" t="e">
        <v>#N/A</v>
      </c>
      <c r="N65" s="20"/>
      <c r="O65" s="20"/>
      <c r="P65" s="20"/>
    </row>
    <row r="66" spans="1:16" s="24" customFormat="1" x14ac:dyDescent="0.25">
      <c r="A66" s="32">
        <v>53</v>
      </c>
      <c r="B66" s="82">
        <v>18021079</v>
      </c>
      <c r="C66" s="82" t="s">
        <v>88</v>
      </c>
      <c r="D66" s="85">
        <v>36692</v>
      </c>
      <c r="E66" s="71">
        <v>80</v>
      </c>
      <c r="F66" s="71">
        <v>80</v>
      </c>
      <c r="G66" s="71">
        <v>80</v>
      </c>
      <c r="H66" s="34" t="str">
        <f t="shared" si="0"/>
        <v>Tốt</v>
      </c>
      <c r="I66" s="71">
        <v>80</v>
      </c>
      <c r="J66" s="35" t="str">
        <f t="shared" si="1"/>
        <v>Tốt</v>
      </c>
      <c r="K66" s="36"/>
      <c r="L66" s="37"/>
      <c r="M66" s="14" t="e">
        <v>#N/A</v>
      </c>
      <c r="N66" s="20"/>
      <c r="O66" s="20"/>
      <c r="P66" s="20"/>
    </row>
    <row r="67" spans="1:16" s="24" customFormat="1" x14ac:dyDescent="0.25">
      <c r="A67" s="32">
        <v>54</v>
      </c>
      <c r="B67" s="82">
        <v>18021087</v>
      </c>
      <c r="C67" s="82" t="s">
        <v>464</v>
      </c>
      <c r="D67" s="85">
        <v>36787</v>
      </c>
      <c r="E67" s="71">
        <v>90</v>
      </c>
      <c r="F67" s="71">
        <v>90</v>
      </c>
      <c r="G67" s="71">
        <v>90</v>
      </c>
      <c r="H67" s="34" t="str">
        <f t="shared" si="0"/>
        <v>Xuất sắc</v>
      </c>
      <c r="I67" s="71">
        <v>90</v>
      </c>
      <c r="J67" s="35" t="str">
        <f t="shared" si="1"/>
        <v>Xuất sắc</v>
      </c>
      <c r="K67" s="36"/>
      <c r="L67" s="37"/>
      <c r="M67" s="14" t="s">
        <v>563</v>
      </c>
      <c r="N67" s="20"/>
      <c r="O67" s="20"/>
      <c r="P67" s="20"/>
    </row>
    <row r="68" spans="1:16" s="24" customFormat="1" x14ac:dyDescent="0.25">
      <c r="A68" s="32">
        <v>55</v>
      </c>
      <c r="B68" s="82">
        <v>18021089</v>
      </c>
      <c r="C68" s="82" t="s">
        <v>465</v>
      </c>
      <c r="D68" s="85">
        <v>36754</v>
      </c>
      <c r="E68" s="71">
        <v>80</v>
      </c>
      <c r="F68" s="71">
        <v>80</v>
      </c>
      <c r="G68" s="71">
        <v>80</v>
      </c>
      <c r="H68" s="34" t="str">
        <f t="shared" si="0"/>
        <v>Tốt</v>
      </c>
      <c r="I68" s="71">
        <v>80</v>
      </c>
      <c r="J68" s="35" t="str">
        <f t="shared" si="1"/>
        <v>Tốt</v>
      </c>
      <c r="K68" s="36"/>
      <c r="L68" s="37"/>
      <c r="M68" s="14" t="e">
        <v>#N/A</v>
      </c>
      <c r="N68" s="20"/>
      <c r="O68" s="20"/>
      <c r="P68" s="20"/>
    </row>
    <row r="69" spans="1:16" s="24" customFormat="1" x14ac:dyDescent="0.25">
      <c r="A69" s="32">
        <v>56</v>
      </c>
      <c r="B69" s="82">
        <v>18021118</v>
      </c>
      <c r="C69" s="82" t="s">
        <v>466</v>
      </c>
      <c r="D69" s="85">
        <v>36605</v>
      </c>
      <c r="E69" s="71">
        <v>90</v>
      </c>
      <c r="F69" s="71">
        <v>90</v>
      </c>
      <c r="G69" s="71">
        <v>90</v>
      </c>
      <c r="H69" s="34" t="str">
        <f t="shared" si="0"/>
        <v>Xuất sắc</v>
      </c>
      <c r="I69" s="71">
        <v>90</v>
      </c>
      <c r="J69" s="35" t="str">
        <f t="shared" si="1"/>
        <v>Xuất sắc</v>
      </c>
      <c r="K69" s="36"/>
      <c r="L69" s="37"/>
      <c r="M69" s="14" t="s">
        <v>564</v>
      </c>
      <c r="N69" s="20"/>
      <c r="O69" s="20"/>
      <c r="P69" s="20"/>
    </row>
    <row r="70" spans="1:16" x14ac:dyDescent="0.25">
      <c r="A70" s="32">
        <v>57</v>
      </c>
      <c r="B70" s="82">
        <v>18021195</v>
      </c>
      <c r="C70" s="82" t="s">
        <v>467</v>
      </c>
      <c r="D70" s="85">
        <v>36529</v>
      </c>
      <c r="E70" s="71">
        <v>80</v>
      </c>
      <c r="F70" s="71">
        <v>80</v>
      </c>
      <c r="G70" s="33">
        <v>90</v>
      </c>
      <c r="H70" s="34" t="str">
        <f t="shared" si="0"/>
        <v>Xuất sắc</v>
      </c>
      <c r="I70" s="33">
        <v>90</v>
      </c>
      <c r="J70" s="35" t="str">
        <f t="shared" si="1"/>
        <v>Xuất sắc</v>
      </c>
      <c r="K70" s="32"/>
      <c r="L70" s="37" t="s">
        <v>571</v>
      </c>
      <c r="M70" s="14" t="s">
        <v>566</v>
      </c>
      <c r="N70" s="72"/>
      <c r="O70" s="72"/>
      <c r="P70" s="72"/>
    </row>
    <row r="71" spans="1:16" x14ac:dyDescent="0.25">
      <c r="A71" s="32">
        <v>58</v>
      </c>
      <c r="B71" s="82">
        <v>18021217</v>
      </c>
      <c r="C71" s="82" t="s">
        <v>468</v>
      </c>
      <c r="D71" s="85">
        <v>36739</v>
      </c>
      <c r="E71" s="71">
        <v>80</v>
      </c>
      <c r="F71" s="71">
        <v>80</v>
      </c>
      <c r="G71" s="71">
        <v>80</v>
      </c>
      <c r="H71" s="34" t="str">
        <f t="shared" si="0"/>
        <v>Tốt</v>
      </c>
      <c r="I71" s="71">
        <v>80</v>
      </c>
      <c r="J71" s="35" t="str">
        <f t="shared" si="1"/>
        <v>Tốt</v>
      </c>
      <c r="K71" s="32"/>
      <c r="L71" s="37"/>
      <c r="M71" s="14" t="e">
        <v>#N/A</v>
      </c>
      <c r="N71" s="72"/>
      <c r="O71" s="72"/>
      <c r="P71" s="72"/>
    </row>
    <row r="72" spans="1:16" x14ac:dyDescent="0.25">
      <c r="A72" s="32">
        <v>59</v>
      </c>
      <c r="B72" s="82">
        <v>18021240</v>
      </c>
      <c r="C72" s="82" t="s">
        <v>469</v>
      </c>
      <c r="D72" s="85">
        <v>36756</v>
      </c>
      <c r="E72" s="71">
        <v>90</v>
      </c>
      <c r="F72" s="71">
        <v>90</v>
      </c>
      <c r="G72" s="71">
        <v>90</v>
      </c>
      <c r="H72" s="34" t="str">
        <f t="shared" si="0"/>
        <v>Xuất sắc</v>
      </c>
      <c r="I72" s="71">
        <v>90</v>
      </c>
      <c r="J72" s="35" t="str">
        <f t="shared" si="1"/>
        <v>Xuất sắc</v>
      </c>
      <c r="K72" s="32"/>
      <c r="L72" s="37"/>
      <c r="M72" s="14" t="s">
        <v>563</v>
      </c>
      <c r="N72" s="72"/>
      <c r="O72" s="72"/>
      <c r="P72" s="72"/>
    </row>
    <row r="73" spans="1:16" x14ac:dyDescent="0.25">
      <c r="A73" s="32">
        <v>60</v>
      </c>
      <c r="B73" s="82">
        <v>18021245</v>
      </c>
      <c r="C73" s="82" t="s">
        <v>470</v>
      </c>
      <c r="D73" s="85">
        <v>36546</v>
      </c>
      <c r="E73" s="71">
        <v>90</v>
      </c>
      <c r="F73" s="71">
        <v>90</v>
      </c>
      <c r="G73" s="33">
        <v>80</v>
      </c>
      <c r="H73" s="34" t="str">
        <f t="shared" si="0"/>
        <v>Tốt</v>
      </c>
      <c r="I73" s="33">
        <v>80</v>
      </c>
      <c r="J73" s="35" t="str">
        <f t="shared" si="1"/>
        <v>Tốt</v>
      </c>
      <c r="K73" s="32"/>
      <c r="L73" s="37" t="s">
        <v>570</v>
      </c>
      <c r="M73" s="14" t="e">
        <v>#N/A</v>
      </c>
      <c r="N73" s="72"/>
      <c r="O73" s="72"/>
      <c r="P73" s="72"/>
    </row>
    <row r="74" spans="1:16" x14ac:dyDescent="0.25">
      <c r="A74" s="32">
        <v>61</v>
      </c>
      <c r="B74" s="82">
        <v>18021269</v>
      </c>
      <c r="C74" s="82" t="s">
        <v>64</v>
      </c>
      <c r="D74" s="85">
        <v>36609</v>
      </c>
      <c r="E74" s="71">
        <v>90</v>
      </c>
      <c r="F74" s="71">
        <v>90</v>
      </c>
      <c r="G74" s="33">
        <v>80</v>
      </c>
      <c r="H74" s="34" t="str">
        <f t="shared" si="0"/>
        <v>Tốt</v>
      </c>
      <c r="I74" s="33">
        <v>80</v>
      </c>
      <c r="J74" s="35" t="str">
        <f t="shared" si="1"/>
        <v>Tốt</v>
      </c>
      <c r="K74" s="32"/>
      <c r="L74" s="37" t="s">
        <v>570</v>
      </c>
      <c r="M74" s="14" t="e">
        <v>#N/A</v>
      </c>
      <c r="N74" s="72"/>
      <c r="O74" s="72"/>
      <c r="P74" s="72"/>
    </row>
    <row r="75" spans="1:16" x14ac:dyDescent="0.25">
      <c r="A75" s="32">
        <v>62</v>
      </c>
      <c r="B75" s="82">
        <v>18021273</v>
      </c>
      <c r="C75" s="82" t="s">
        <v>471</v>
      </c>
      <c r="D75" s="85">
        <v>36562</v>
      </c>
      <c r="E75" s="71">
        <v>90</v>
      </c>
      <c r="F75" s="71">
        <v>90</v>
      </c>
      <c r="G75" s="33">
        <v>80</v>
      </c>
      <c r="H75" s="34" t="str">
        <f t="shared" si="0"/>
        <v>Tốt</v>
      </c>
      <c r="I75" s="33">
        <v>80</v>
      </c>
      <c r="J75" s="35" t="str">
        <f t="shared" si="1"/>
        <v>Tốt</v>
      </c>
      <c r="K75" s="32"/>
      <c r="L75" s="37" t="s">
        <v>570</v>
      </c>
      <c r="M75" s="14" t="e">
        <v>#N/A</v>
      </c>
      <c r="N75" s="72"/>
      <c r="O75" s="72"/>
      <c r="P75" s="72"/>
    </row>
    <row r="76" spans="1:16" x14ac:dyDescent="0.25">
      <c r="A76" s="32">
        <v>63</v>
      </c>
      <c r="B76" s="82">
        <v>18021277</v>
      </c>
      <c r="C76" s="82" t="s">
        <v>472</v>
      </c>
      <c r="D76" s="85">
        <v>36697</v>
      </c>
      <c r="E76" s="71">
        <v>90</v>
      </c>
      <c r="F76" s="71">
        <v>90</v>
      </c>
      <c r="G76" s="71">
        <v>90</v>
      </c>
      <c r="H76" s="34" t="str">
        <f t="shared" si="0"/>
        <v>Xuất sắc</v>
      </c>
      <c r="I76" s="71">
        <v>90</v>
      </c>
      <c r="J76" s="35" t="str">
        <f t="shared" si="1"/>
        <v>Xuất sắc</v>
      </c>
      <c r="K76" s="32"/>
      <c r="L76" s="37"/>
      <c r="M76" s="14" t="s">
        <v>563</v>
      </c>
      <c r="N76" s="72"/>
      <c r="O76" s="72"/>
      <c r="P76" s="72"/>
    </row>
    <row r="77" spans="1:16" x14ac:dyDescent="0.25">
      <c r="A77" s="32">
        <v>64</v>
      </c>
      <c r="B77" s="82">
        <v>18021279</v>
      </c>
      <c r="C77" s="82" t="s">
        <v>473</v>
      </c>
      <c r="D77" s="85">
        <v>36800</v>
      </c>
      <c r="E77" s="71">
        <v>90</v>
      </c>
      <c r="F77" s="71">
        <v>90</v>
      </c>
      <c r="G77" s="71">
        <v>90</v>
      </c>
      <c r="H77" s="34" t="str">
        <f t="shared" si="0"/>
        <v>Xuất sắc</v>
      </c>
      <c r="I77" s="71">
        <v>90</v>
      </c>
      <c r="J77" s="35" t="str">
        <f t="shared" si="1"/>
        <v>Xuất sắc</v>
      </c>
      <c r="K77" s="32"/>
      <c r="L77" s="37"/>
      <c r="M77" s="14" t="s">
        <v>563</v>
      </c>
      <c r="N77" s="72"/>
      <c r="O77" s="72"/>
      <c r="P77" s="72"/>
    </row>
    <row r="78" spans="1:16" x14ac:dyDescent="0.25">
      <c r="A78" s="32">
        <v>65</v>
      </c>
      <c r="B78" s="82">
        <v>18021294</v>
      </c>
      <c r="C78" s="82" t="s">
        <v>474</v>
      </c>
      <c r="D78" s="85">
        <v>36531</v>
      </c>
      <c r="E78" s="71">
        <v>95</v>
      </c>
      <c r="F78" s="71">
        <v>90</v>
      </c>
      <c r="G78" s="33">
        <v>85</v>
      </c>
      <c r="H78" s="34" t="str">
        <f t="shared" si="0"/>
        <v>Tốt</v>
      </c>
      <c r="I78" s="33">
        <v>85</v>
      </c>
      <c r="J78" s="35" t="str">
        <f t="shared" si="1"/>
        <v>Tốt</v>
      </c>
      <c r="K78" s="32"/>
      <c r="L78" s="37" t="s">
        <v>570</v>
      </c>
      <c r="M78" s="14" t="e">
        <v>#N/A</v>
      </c>
      <c r="N78" s="72"/>
      <c r="O78" s="72"/>
      <c r="P78" s="72"/>
    </row>
    <row r="79" spans="1:16" x14ac:dyDescent="0.25">
      <c r="A79" s="32">
        <v>66</v>
      </c>
      <c r="B79" s="82">
        <v>18021359</v>
      </c>
      <c r="C79" s="82" t="s">
        <v>86</v>
      </c>
      <c r="D79" s="85">
        <v>36800</v>
      </c>
      <c r="E79" s="71">
        <v>90</v>
      </c>
      <c r="F79" s="71">
        <v>90</v>
      </c>
      <c r="G79" s="71">
        <v>90</v>
      </c>
      <c r="H79" s="34" t="str">
        <f t="shared" si="0"/>
        <v>Xuất sắc</v>
      </c>
      <c r="I79" s="71">
        <v>90</v>
      </c>
      <c r="J79" s="35" t="str">
        <f t="shared" si="1"/>
        <v>Xuất sắc</v>
      </c>
      <c r="K79" s="32"/>
      <c r="L79" s="37"/>
      <c r="M79" s="14" t="s">
        <v>564</v>
      </c>
      <c r="N79" s="72"/>
      <c r="O79" s="72"/>
      <c r="P79" s="72"/>
    </row>
    <row r="80" spans="1:16" x14ac:dyDescent="0.25">
      <c r="A80" s="32">
        <v>67</v>
      </c>
      <c r="B80" s="82">
        <v>18021367</v>
      </c>
      <c r="C80" s="82" t="s">
        <v>475</v>
      </c>
      <c r="D80" s="85">
        <v>36577</v>
      </c>
      <c r="E80" s="71">
        <v>90</v>
      </c>
      <c r="F80" s="71">
        <v>90</v>
      </c>
      <c r="G80" s="33">
        <v>80</v>
      </c>
      <c r="H80" s="34" t="str">
        <f t="shared" si="0"/>
        <v>Tốt</v>
      </c>
      <c r="I80" s="33">
        <v>80</v>
      </c>
      <c r="J80" s="35" t="str">
        <f t="shared" si="1"/>
        <v>Tốt</v>
      </c>
      <c r="K80" s="32"/>
      <c r="L80" s="37" t="s">
        <v>570</v>
      </c>
      <c r="M80" s="14" t="e">
        <v>#N/A</v>
      </c>
      <c r="N80" s="72"/>
      <c r="O80" s="72"/>
      <c r="P80" s="72"/>
    </row>
    <row r="81" spans="1:16" x14ac:dyDescent="0.25">
      <c r="A81" s="32">
        <v>68</v>
      </c>
      <c r="B81" s="82">
        <v>18021412</v>
      </c>
      <c r="C81" s="82" t="s">
        <v>476</v>
      </c>
      <c r="D81" s="85">
        <v>36881</v>
      </c>
      <c r="E81" s="71">
        <v>90</v>
      </c>
      <c r="F81" s="71">
        <v>90</v>
      </c>
      <c r="G81" s="33">
        <v>80</v>
      </c>
      <c r="H81" s="34" t="str">
        <f t="shared" ref="H81:H85" si="2">IF(G81&gt;=90,"Xuất sắc",IF(G81&gt;=80,"Tốt", IF(G81&gt;=65,"Khá",IF(G81&gt;=50,"Trung bình", IF(G81&gt;=35, "Yếu", "Kém")))))</f>
        <v>Tốt</v>
      </c>
      <c r="I81" s="33">
        <v>80</v>
      </c>
      <c r="J81" s="35" t="str">
        <f t="shared" ref="J81:J85" si="3">IF(I81&gt;=90,"Xuất sắc",IF(I81&gt;=80,"Tốt", IF(I81&gt;=65,"Khá",IF(I81&gt;=50,"Trung bình", IF(I81&gt;=35, "Yếu", "Kém")))))</f>
        <v>Tốt</v>
      </c>
      <c r="K81" s="32"/>
      <c r="L81" s="37" t="s">
        <v>570</v>
      </c>
      <c r="M81" s="14" t="e">
        <v>#N/A</v>
      </c>
      <c r="N81" s="72"/>
      <c r="O81" s="72"/>
      <c r="P81" s="72"/>
    </row>
    <row r="82" spans="1:16" x14ac:dyDescent="0.25">
      <c r="A82" s="32">
        <v>69</v>
      </c>
      <c r="B82" s="82">
        <v>18021414</v>
      </c>
      <c r="C82" s="82" t="s">
        <v>477</v>
      </c>
      <c r="D82" s="85">
        <v>36736</v>
      </c>
      <c r="E82" s="71">
        <v>90</v>
      </c>
      <c r="F82" s="71">
        <v>90</v>
      </c>
      <c r="G82" s="33">
        <v>80</v>
      </c>
      <c r="H82" s="34" t="str">
        <f t="shared" si="2"/>
        <v>Tốt</v>
      </c>
      <c r="I82" s="33">
        <v>80</v>
      </c>
      <c r="J82" s="35" t="str">
        <f t="shared" si="3"/>
        <v>Tốt</v>
      </c>
      <c r="K82" s="32"/>
      <c r="L82" s="37" t="s">
        <v>569</v>
      </c>
      <c r="M82" s="14" t="s">
        <v>567</v>
      </c>
      <c r="N82" s="72"/>
      <c r="O82" s="72"/>
      <c r="P82" s="72"/>
    </row>
    <row r="83" spans="1:16" x14ac:dyDescent="0.25">
      <c r="A83" s="32">
        <v>70</v>
      </c>
      <c r="B83" s="82">
        <v>18020063</v>
      </c>
      <c r="C83" s="82" t="s">
        <v>478</v>
      </c>
      <c r="D83" s="85">
        <v>36561</v>
      </c>
      <c r="E83" s="71">
        <v>90</v>
      </c>
      <c r="F83" s="71">
        <v>90</v>
      </c>
      <c r="G83" s="33">
        <v>80</v>
      </c>
      <c r="H83" s="34" t="str">
        <f t="shared" si="2"/>
        <v>Tốt</v>
      </c>
      <c r="I83" s="33">
        <v>80</v>
      </c>
      <c r="J83" s="35" t="str">
        <f t="shared" si="3"/>
        <v>Tốt</v>
      </c>
      <c r="K83" s="32"/>
      <c r="L83" s="37" t="s">
        <v>570</v>
      </c>
      <c r="M83" s="14" t="e">
        <v>#N/A</v>
      </c>
      <c r="N83" s="72"/>
      <c r="O83" s="72"/>
      <c r="P83" s="72"/>
    </row>
    <row r="84" spans="1:16" x14ac:dyDescent="0.25">
      <c r="A84" s="32">
        <v>71</v>
      </c>
      <c r="B84" s="82">
        <v>18020065</v>
      </c>
      <c r="C84" s="82" t="s">
        <v>479</v>
      </c>
      <c r="D84" s="85">
        <v>36884</v>
      </c>
      <c r="E84" s="71">
        <v>90</v>
      </c>
      <c r="F84" s="71">
        <v>90</v>
      </c>
      <c r="G84" s="33">
        <v>80</v>
      </c>
      <c r="H84" s="34" t="str">
        <f t="shared" si="2"/>
        <v>Tốt</v>
      </c>
      <c r="I84" s="33">
        <v>80</v>
      </c>
      <c r="J84" s="35" t="str">
        <f t="shared" si="3"/>
        <v>Tốt</v>
      </c>
      <c r="K84" s="32"/>
      <c r="L84" s="37" t="s">
        <v>570</v>
      </c>
      <c r="M84" s="14" t="e">
        <v>#N/A</v>
      </c>
      <c r="N84" s="72"/>
      <c r="O84" s="72"/>
      <c r="P84" s="72"/>
    </row>
    <row r="85" spans="1:16" x14ac:dyDescent="0.25">
      <c r="A85" s="32">
        <v>72</v>
      </c>
      <c r="B85" s="82">
        <v>18021451</v>
      </c>
      <c r="C85" s="82" t="s">
        <v>480</v>
      </c>
      <c r="D85" s="85">
        <v>36561</v>
      </c>
      <c r="E85" s="71">
        <v>90</v>
      </c>
      <c r="F85" s="71">
        <v>90</v>
      </c>
      <c r="G85" s="71">
        <v>90</v>
      </c>
      <c r="H85" s="34" t="str">
        <f t="shared" si="2"/>
        <v>Xuất sắc</v>
      </c>
      <c r="I85" s="71">
        <v>90</v>
      </c>
      <c r="J85" s="35" t="str">
        <f t="shared" si="3"/>
        <v>Xuất sắc</v>
      </c>
      <c r="K85" s="32"/>
      <c r="L85" s="37"/>
      <c r="M85" s="14" t="s">
        <v>564</v>
      </c>
      <c r="N85" s="72"/>
      <c r="O85" s="72"/>
      <c r="P85" s="72"/>
    </row>
    <row r="87" spans="1:16" x14ac:dyDescent="0.25">
      <c r="A87" s="38" t="s">
        <v>549</v>
      </c>
      <c r="K87" s="23"/>
      <c r="L87" s="16"/>
    </row>
  </sheetData>
  <mergeCells count="23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N12:N13"/>
    <mergeCell ref="O12:O13"/>
    <mergeCell ref="P12:P13"/>
    <mergeCell ref="M12:M13"/>
    <mergeCell ref="F12:F13"/>
    <mergeCell ref="G12:H12"/>
    <mergeCell ref="I12:J12"/>
    <mergeCell ref="K12:K13"/>
    <mergeCell ref="L12:L13"/>
  </mergeCells>
  <pageMargins left="0.28000000000000003" right="0.26" top="0.31" bottom="0.75" header="0.17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63CA-CLC1</vt:lpstr>
      <vt:lpstr>63CA-CLC2</vt:lpstr>
      <vt:lpstr>63CA-CLC3</vt:lpstr>
      <vt:lpstr>63CB</vt:lpstr>
      <vt:lpstr>63CC</vt:lpstr>
      <vt:lpstr>63CD</vt:lpstr>
      <vt:lpstr>63CE</vt:lpstr>
      <vt:lpstr>63CLC</vt:lpstr>
      <vt:lpstr>63J</vt:lpstr>
      <vt:lpstr>63T</vt:lpstr>
      <vt:lpstr>Tổng hợp</vt:lpstr>
      <vt:lpstr>'Tổng hợp'!Print_Titles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CTSV</dc:creator>
  <cp:lastModifiedBy>admin1</cp:lastModifiedBy>
  <cp:lastPrinted>2019-08-22T04:25:31Z</cp:lastPrinted>
  <dcterms:created xsi:type="dcterms:W3CDTF">2015-07-13T02:29:28Z</dcterms:created>
  <dcterms:modified xsi:type="dcterms:W3CDTF">2022-06-14T02:10:43Z</dcterms:modified>
</cp:coreProperties>
</file>